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4" yWindow="140" windowWidth="6910" windowHeight="5524"/>
  </bookViews>
  <sheets>
    <sheet name="notes" sheetId="6" r:id="rId1"/>
    <sheet name="alpha plot" sheetId="1" r:id="rId2"/>
    <sheet name="calculations" sheetId="5" r:id="rId3"/>
  </sheets>
  <calcPr calcId="145621"/>
</workbook>
</file>

<file path=xl/calcChain.xml><?xml version="1.0" encoding="utf-8"?>
<calcChain xmlns="http://schemas.openxmlformats.org/spreadsheetml/2006/main">
  <c r="I11" i="1" l="1"/>
  <c r="J11" i="1" s="1"/>
  <c r="I12" i="1"/>
  <c r="J12" i="1" s="1"/>
  <c r="I9" i="1"/>
  <c r="J9" i="1" s="1"/>
  <c r="I10" i="1"/>
  <c r="J10" i="1" s="1"/>
  <c r="I8" i="1"/>
  <c r="J8" i="1" s="1"/>
  <c r="I7" i="1"/>
  <c r="J7" i="1" s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D144" i="5" l="1"/>
  <c r="D124" i="5"/>
  <c r="D92" i="5"/>
  <c r="D60" i="5"/>
  <c r="D28" i="5"/>
  <c r="D137" i="5"/>
  <c r="D105" i="5"/>
  <c r="D73" i="5"/>
  <c r="D41" i="5"/>
  <c r="D9" i="5"/>
  <c r="D118" i="5"/>
  <c r="D86" i="5"/>
  <c r="D54" i="5"/>
  <c r="D22" i="5"/>
  <c r="D131" i="5"/>
  <c r="D99" i="5"/>
  <c r="D67" i="5"/>
  <c r="D35" i="5"/>
  <c r="D120" i="5"/>
  <c r="D88" i="5"/>
  <c r="D56" i="5"/>
  <c r="D24" i="5"/>
  <c r="D133" i="5"/>
  <c r="D101" i="5"/>
  <c r="D69" i="5"/>
  <c r="D37" i="5"/>
  <c r="E24" i="5"/>
  <c r="L24" i="5" s="1"/>
  <c r="E28" i="5"/>
  <c r="L28" i="5" s="1"/>
  <c r="E56" i="5"/>
  <c r="L56" i="5" s="1"/>
  <c r="E60" i="5"/>
  <c r="L60" i="5" s="1"/>
  <c r="G24" i="5"/>
  <c r="N24" i="5" s="1"/>
  <c r="H24" i="5"/>
  <c r="O24" i="5" s="1"/>
  <c r="F24" i="5"/>
  <c r="M24" i="5" s="1"/>
  <c r="G28" i="5"/>
  <c r="N28" i="5" s="1"/>
  <c r="H28" i="5"/>
  <c r="O28" i="5" s="1"/>
  <c r="F28" i="5"/>
  <c r="M28" i="5" s="1"/>
  <c r="D130" i="5"/>
  <c r="D98" i="5"/>
  <c r="D66" i="5"/>
  <c r="D34" i="5"/>
  <c r="D143" i="5"/>
  <c r="D111" i="5"/>
  <c r="G111" i="5" s="1"/>
  <c r="N111" i="5" s="1"/>
  <c r="D79" i="5"/>
  <c r="D47" i="5"/>
  <c r="D15" i="5"/>
  <c r="D100" i="5"/>
  <c r="F100" i="5" s="1"/>
  <c r="M100" i="5" s="1"/>
  <c r="D68" i="5"/>
  <c r="D36" i="5"/>
  <c r="D129" i="5"/>
  <c r="D97" i="5"/>
  <c r="D65" i="5"/>
  <c r="D33" i="5"/>
  <c r="D142" i="5"/>
  <c r="D110" i="5"/>
  <c r="D78" i="5"/>
  <c r="D46" i="5"/>
  <c r="D14" i="5"/>
  <c r="D123" i="5"/>
  <c r="D91" i="5"/>
  <c r="D59" i="5"/>
  <c r="D27" i="5"/>
  <c r="D128" i="5"/>
  <c r="D96" i="5"/>
  <c r="D64" i="5"/>
  <c r="D32" i="5"/>
  <c r="D141" i="5"/>
  <c r="D109" i="5"/>
  <c r="D77" i="5"/>
  <c r="D45" i="5"/>
  <c r="D13" i="5"/>
  <c r="D122" i="5"/>
  <c r="D90" i="5"/>
  <c r="D58" i="5"/>
  <c r="D26" i="5"/>
  <c r="F26" i="5" s="1"/>
  <c r="M26" i="5" s="1"/>
  <c r="D10" i="5"/>
  <c r="E10" i="5" s="1"/>
  <c r="L10" i="5" s="1"/>
  <c r="D135" i="5"/>
  <c r="D119" i="5"/>
  <c r="E119" i="5" s="1"/>
  <c r="L119" i="5" s="1"/>
  <c r="E73" i="5"/>
  <c r="L73" i="5" s="1"/>
  <c r="D55" i="5"/>
  <c r="D39" i="5"/>
  <c r="D23" i="5"/>
  <c r="D7" i="5"/>
  <c r="F135" i="5"/>
  <c r="M135" i="5" s="1"/>
  <c r="E135" i="5"/>
  <c r="L135" i="5" s="1"/>
  <c r="G135" i="5"/>
  <c r="N135" i="5" s="1"/>
  <c r="H135" i="5"/>
  <c r="O135" i="5" s="1"/>
  <c r="H10" i="5"/>
  <c r="O10" i="5" s="1"/>
  <c r="G10" i="5"/>
  <c r="N10" i="5" s="1"/>
  <c r="H68" i="5"/>
  <c r="O68" i="5" s="1"/>
  <c r="G68" i="5"/>
  <c r="N68" i="5" s="1"/>
  <c r="H100" i="5"/>
  <c r="O100" i="5" s="1"/>
  <c r="F79" i="5"/>
  <c r="M79" i="5" s="1"/>
  <c r="E79" i="5"/>
  <c r="L79" i="5" s="1"/>
  <c r="D140" i="5"/>
  <c r="D108" i="5"/>
  <c r="D76" i="5"/>
  <c r="D44" i="5"/>
  <c r="D12" i="5"/>
  <c r="H12" i="5" s="1"/>
  <c r="O12" i="5" s="1"/>
  <c r="D121" i="5"/>
  <c r="D89" i="5"/>
  <c r="D57" i="5"/>
  <c r="D25" i="5"/>
  <c r="D134" i="5"/>
  <c r="D102" i="5"/>
  <c r="D70" i="5"/>
  <c r="D38" i="5"/>
  <c r="D6" i="5"/>
  <c r="D115" i="5"/>
  <c r="D83" i="5"/>
  <c r="D51" i="5"/>
  <c r="D19" i="5"/>
  <c r="D136" i="5"/>
  <c r="D104" i="5"/>
  <c r="D72" i="5"/>
  <c r="D40" i="5"/>
  <c r="H40" i="5" s="1"/>
  <c r="O40" i="5" s="1"/>
  <c r="D8" i="5"/>
  <c r="D117" i="5"/>
  <c r="D85" i="5"/>
  <c r="H85" i="5" s="1"/>
  <c r="O85" i="5" s="1"/>
  <c r="D53" i="5"/>
  <c r="D21" i="5"/>
  <c r="E21" i="5" s="1"/>
  <c r="L21" i="5" s="1"/>
  <c r="D5" i="5"/>
  <c r="D114" i="5"/>
  <c r="E114" i="5" s="1"/>
  <c r="L114" i="5" s="1"/>
  <c r="D82" i="5"/>
  <c r="G82" i="5" s="1"/>
  <c r="N82" i="5" s="1"/>
  <c r="D50" i="5"/>
  <c r="G50" i="5" s="1"/>
  <c r="N50" i="5" s="1"/>
  <c r="D18" i="5"/>
  <c r="D127" i="5"/>
  <c r="E127" i="5" s="1"/>
  <c r="L127" i="5" s="1"/>
  <c r="D95" i="5"/>
  <c r="E95" i="5" s="1"/>
  <c r="L95" i="5" s="1"/>
  <c r="G67" i="5"/>
  <c r="N67" i="5" s="1"/>
  <c r="D63" i="5"/>
  <c r="H35" i="5"/>
  <c r="O35" i="5" s="1"/>
  <c r="D31" i="5"/>
  <c r="F31" i="5" s="1"/>
  <c r="M31" i="5" s="1"/>
  <c r="E144" i="5"/>
  <c r="L144" i="5" s="1"/>
  <c r="H144" i="5"/>
  <c r="O144" i="5" s="1"/>
  <c r="G144" i="5"/>
  <c r="N144" i="5" s="1"/>
  <c r="F144" i="5"/>
  <c r="M144" i="5" s="1"/>
  <c r="G127" i="5"/>
  <c r="N127" i="5" s="1"/>
  <c r="D116" i="5"/>
  <c r="D84" i="5"/>
  <c r="D52" i="5"/>
  <c r="D20" i="5"/>
  <c r="D145" i="5"/>
  <c r="G145" i="5" s="1"/>
  <c r="N145" i="5" s="1"/>
  <c r="D113" i="5"/>
  <c r="H113" i="5" s="1"/>
  <c r="O113" i="5" s="1"/>
  <c r="D81" i="5"/>
  <c r="D49" i="5"/>
  <c r="H49" i="5" s="1"/>
  <c r="O49" i="5" s="1"/>
  <c r="D17" i="5"/>
  <c r="G17" i="5" s="1"/>
  <c r="N17" i="5" s="1"/>
  <c r="D126" i="5"/>
  <c r="F126" i="5" s="1"/>
  <c r="M126" i="5" s="1"/>
  <c r="D94" i="5"/>
  <c r="D62" i="5"/>
  <c r="D30" i="5"/>
  <c r="E30" i="5" s="1"/>
  <c r="L30" i="5" s="1"/>
  <c r="D139" i="5"/>
  <c r="E139" i="5" s="1"/>
  <c r="L139" i="5" s="1"/>
  <c r="D107" i="5"/>
  <c r="D75" i="5"/>
  <c r="F75" i="5" s="1"/>
  <c r="M75" i="5" s="1"/>
  <c r="D43" i="5"/>
  <c r="G43" i="5" s="1"/>
  <c r="N43" i="5" s="1"/>
  <c r="D11" i="5"/>
  <c r="F11" i="5" s="1"/>
  <c r="M11" i="5" s="1"/>
  <c r="D112" i="5"/>
  <c r="D80" i="5"/>
  <c r="G80" i="5" s="1"/>
  <c r="N80" i="5" s="1"/>
  <c r="D48" i="5"/>
  <c r="D16" i="5"/>
  <c r="D125" i="5"/>
  <c r="D93" i="5"/>
  <c r="G93" i="5" s="1"/>
  <c r="N93" i="5" s="1"/>
  <c r="D61" i="5"/>
  <c r="G61" i="5" s="1"/>
  <c r="N61" i="5" s="1"/>
  <c r="D29" i="5"/>
  <c r="H29" i="5" s="1"/>
  <c r="O29" i="5" s="1"/>
  <c r="D138" i="5"/>
  <c r="D106" i="5"/>
  <c r="G106" i="5" s="1"/>
  <c r="N106" i="5" s="1"/>
  <c r="D74" i="5"/>
  <c r="H74" i="5" s="1"/>
  <c r="O74" i="5" s="1"/>
  <c r="D42" i="5"/>
  <c r="G42" i="5" s="1"/>
  <c r="N42" i="5" s="1"/>
  <c r="E137" i="5"/>
  <c r="L137" i="5" s="1"/>
  <c r="E121" i="5"/>
  <c r="L121" i="5" s="1"/>
  <c r="E105" i="5"/>
  <c r="L105" i="5" s="1"/>
  <c r="D103" i="5"/>
  <c r="D87" i="5"/>
  <c r="H87" i="5" s="1"/>
  <c r="O87" i="5" s="1"/>
  <c r="D71" i="5"/>
  <c r="F47" i="5"/>
  <c r="M47" i="5" s="1"/>
  <c r="D132" i="5"/>
  <c r="E106" i="5"/>
  <c r="L106" i="5" s="1"/>
  <c r="H138" i="5"/>
  <c r="O138" i="5" s="1"/>
  <c r="F61" i="5"/>
  <c r="M61" i="5" s="1"/>
  <c r="F93" i="5"/>
  <c r="M93" i="5" s="1"/>
  <c r="H93" i="5"/>
  <c r="O93" i="5" s="1"/>
  <c r="F125" i="5"/>
  <c r="M125" i="5" s="1"/>
  <c r="E125" i="5"/>
  <c r="L125" i="5" s="1"/>
  <c r="H80" i="5"/>
  <c r="O80" i="5" s="1"/>
  <c r="F112" i="5"/>
  <c r="M112" i="5" s="1"/>
  <c r="G112" i="5"/>
  <c r="N112" i="5" s="1"/>
  <c r="E112" i="5"/>
  <c r="L112" i="5" s="1"/>
  <c r="G11" i="5"/>
  <c r="N11" i="5" s="1"/>
  <c r="E11" i="5"/>
  <c r="L11" i="5" s="1"/>
  <c r="F107" i="5"/>
  <c r="M107" i="5" s="1"/>
  <c r="G107" i="5"/>
  <c r="N107" i="5" s="1"/>
  <c r="H139" i="5"/>
  <c r="O139" i="5" s="1"/>
  <c r="F139" i="5"/>
  <c r="M139" i="5" s="1"/>
  <c r="G30" i="5"/>
  <c r="N30" i="5" s="1"/>
  <c r="G62" i="5"/>
  <c r="N62" i="5" s="1"/>
  <c r="E62" i="5"/>
  <c r="L62" i="5" s="1"/>
  <c r="F62" i="5"/>
  <c r="M62" i="5" s="1"/>
  <c r="G94" i="5"/>
  <c r="N94" i="5" s="1"/>
  <c r="E94" i="5"/>
  <c r="L94" i="5" s="1"/>
  <c r="H94" i="5"/>
  <c r="O94" i="5" s="1"/>
  <c r="H126" i="5"/>
  <c r="O126" i="5" s="1"/>
  <c r="E126" i="5"/>
  <c r="L126" i="5" s="1"/>
  <c r="H17" i="5"/>
  <c r="O17" i="5" s="1"/>
  <c r="F49" i="5"/>
  <c r="M49" i="5" s="1"/>
  <c r="H81" i="5"/>
  <c r="O81" i="5" s="1"/>
  <c r="F81" i="5"/>
  <c r="M81" i="5" s="1"/>
  <c r="G113" i="5"/>
  <c r="N113" i="5" s="1"/>
  <c r="F68" i="5"/>
  <c r="M68" i="5" s="1"/>
  <c r="E100" i="5"/>
  <c r="L100" i="5" s="1"/>
  <c r="G100" i="5"/>
  <c r="N100" i="5" s="1"/>
  <c r="H79" i="5"/>
  <c r="O79" i="5" s="1"/>
  <c r="G79" i="5"/>
  <c r="N79" i="5" s="1"/>
  <c r="G18" i="5"/>
  <c r="N18" i="5" s="1"/>
  <c r="H18" i="5"/>
  <c r="O18" i="5" s="1"/>
  <c r="F50" i="5"/>
  <c r="M50" i="5" s="1"/>
  <c r="H50" i="5"/>
  <c r="O50" i="5" s="1"/>
  <c r="F114" i="5"/>
  <c r="M114" i="5" s="1"/>
  <c r="H114" i="5"/>
  <c r="O114" i="5" s="1"/>
  <c r="G5" i="5"/>
  <c r="N5" i="5" s="1"/>
  <c r="H21" i="5"/>
  <c r="O21" i="5" s="1"/>
  <c r="F21" i="5"/>
  <c r="M21" i="5" s="1"/>
  <c r="E85" i="5"/>
  <c r="L85" i="5" s="1"/>
  <c r="H119" i="5"/>
  <c r="O119" i="5" s="1"/>
  <c r="I119" i="5"/>
  <c r="P119" i="5" s="1"/>
  <c r="F119" i="5"/>
  <c r="M119" i="5" s="1"/>
  <c r="K119" i="5"/>
  <c r="R119" i="5" s="1"/>
  <c r="G119" i="5"/>
  <c r="N119" i="5" s="1"/>
  <c r="J119" i="5"/>
  <c r="Q119" i="5" s="1"/>
  <c r="I87" i="5"/>
  <c r="P87" i="5" s="1"/>
  <c r="K87" i="5"/>
  <c r="R87" i="5" s="1"/>
  <c r="F87" i="5"/>
  <c r="M87" i="5" s="1"/>
  <c r="E87" i="5"/>
  <c r="L87" i="5" s="1"/>
  <c r="G87" i="5"/>
  <c r="N87" i="5" s="1"/>
  <c r="J87" i="5"/>
  <c r="Q87" i="5" s="1"/>
  <c r="F143" i="5"/>
  <c r="M143" i="5" s="1"/>
  <c r="I143" i="5"/>
  <c r="P143" i="5" s="1"/>
  <c r="G143" i="5"/>
  <c r="N143" i="5" s="1"/>
  <c r="H143" i="5"/>
  <c r="O143" i="5" s="1"/>
  <c r="F111" i="5"/>
  <c r="M111" i="5" s="1"/>
  <c r="H111" i="5"/>
  <c r="O111" i="5" s="1"/>
  <c r="F40" i="5"/>
  <c r="M40" i="5" s="1"/>
  <c r="F8" i="5"/>
  <c r="M8" i="5" s="1"/>
  <c r="H8" i="5"/>
  <c r="O8" i="5" s="1"/>
  <c r="G8" i="5"/>
  <c r="N8" i="5" s="1"/>
  <c r="I8" i="5"/>
  <c r="P8" i="5" s="1"/>
  <c r="J144" i="5"/>
  <c r="Q144" i="5" s="1"/>
  <c r="I40" i="5" l="1"/>
  <c r="P40" i="5" s="1"/>
  <c r="I111" i="5"/>
  <c r="P111" i="5" s="1"/>
  <c r="G40" i="5"/>
  <c r="N40" i="5" s="1"/>
  <c r="H30" i="5"/>
  <c r="O30" i="5" s="1"/>
  <c r="H43" i="5"/>
  <c r="O43" i="5" s="1"/>
  <c r="H61" i="5"/>
  <c r="O61" i="5" s="1"/>
  <c r="F127" i="5"/>
  <c r="M127" i="5" s="1"/>
  <c r="F10" i="5"/>
  <c r="M10" i="5" s="1"/>
  <c r="E17" i="5"/>
  <c r="L17" i="5" s="1"/>
  <c r="E61" i="5"/>
  <c r="L61" i="5" s="1"/>
  <c r="H132" i="5"/>
  <c r="O132" i="5" s="1"/>
  <c r="F132" i="5"/>
  <c r="M132" i="5" s="1"/>
  <c r="E132" i="5"/>
  <c r="L132" i="5" s="1"/>
  <c r="K132" i="5"/>
  <c r="R132" i="5" s="1"/>
  <c r="I132" i="5"/>
  <c r="P132" i="5" s="1"/>
  <c r="G132" i="5"/>
  <c r="N132" i="5" s="1"/>
  <c r="J132" i="5"/>
  <c r="Q132" i="5" s="1"/>
  <c r="F71" i="5"/>
  <c r="M71" i="5" s="1"/>
  <c r="H71" i="5"/>
  <c r="O71" i="5" s="1"/>
  <c r="I71" i="5"/>
  <c r="P71" i="5" s="1"/>
  <c r="J71" i="5"/>
  <c r="Q71" i="5" s="1"/>
  <c r="K71" i="5"/>
  <c r="R71" i="5" s="1"/>
  <c r="G71" i="5"/>
  <c r="N71" i="5" s="1"/>
  <c r="E71" i="5"/>
  <c r="L71" i="5" s="1"/>
  <c r="E103" i="5"/>
  <c r="L103" i="5" s="1"/>
  <c r="J103" i="5"/>
  <c r="Q103" i="5" s="1"/>
  <c r="F103" i="5"/>
  <c r="M103" i="5" s="1"/>
  <c r="H103" i="5"/>
  <c r="O103" i="5" s="1"/>
  <c r="I103" i="5"/>
  <c r="P103" i="5" s="1"/>
  <c r="G103" i="5"/>
  <c r="N103" i="5" s="1"/>
  <c r="K103" i="5"/>
  <c r="R103" i="5" s="1"/>
  <c r="J74" i="5"/>
  <c r="Q74" i="5" s="1"/>
  <c r="K74" i="5"/>
  <c r="R74" i="5" s="1"/>
  <c r="I74" i="5"/>
  <c r="P74" i="5" s="1"/>
  <c r="K138" i="5"/>
  <c r="R138" i="5" s="1"/>
  <c r="I138" i="5"/>
  <c r="P138" i="5" s="1"/>
  <c r="J138" i="5"/>
  <c r="Q138" i="5" s="1"/>
  <c r="K61" i="5"/>
  <c r="R61" i="5" s="1"/>
  <c r="J61" i="5"/>
  <c r="Q61" i="5" s="1"/>
  <c r="I61" i="5"/>
  <c r="P61" i="5" s="1"/>
  <c r="I125" i="5"/>
  <c r="P125" i="5" s="1"/>
  <c r="J125" i="5"/>
  <c r="Q125" i="5" s="1"/>
  <c r="K125" i="5"/>
  <c r="R125" i="5" s="1"/>
  <c r="I48" i="5"/>
  <c r="P48" i="5" s="1"/>
  <c r="K48" i="5"/>
  <c r="R48" i="5" s="1"/>
  <c r="J48" i="5"/>
  <c r="Q48" i="5" s="1"/>
  <c r="E48" i="5"/>
  <c r="L48" i="5" s="1"/>
  <c r="J112" i="5"/>
  <c r="Q112" i="5" s="1"/>
  <c r="K112" i="5"/>
  <c r="R112" i="5" s="1"/>
  <c r="I112" i="5"/>
  <c r="P112" i="5" s="1"/>
  <c r="K43" i="5"/>
  <c r="R43" i="5" s="1"/>
  <c r="J43" i="5"/>
  <c r="Q43" i="5" s="1"/>
  <c r="I43" i="5"/>
  <c r="P43" i="5" s="1"/>
  <c r="I107" i="5"/>
  <c r="P107" i="5" s="1"/>
  <c r="J107" i="5"/>
  <c r="Q107" i="5" s="1"/>
  <c r="K107" i="5"/>
  <c r="R107" i="5" s="1"/>
  <c r="J30" i="5"/>
  <c r="Q30" i="5" s="1"/>
  <c r="K30" i="5"/>
  <c r="R30" i="5" s="1"/>
  <c r="I30" i="5"/>
  <c r="P30" i="5" s="1"/>
  <c r="J94" i="5"/>
  <c r="Q94" i="5" s="1"/>
  <c r="K94" i="5"/>
  <c r="R94" i="5" s="1"/>
  <c r="I94" i="5"/>
  <c r="P94" i="5" s="1"/>
  <c r="I17" i="5"/>
  <c r="P17" i="5" s="1"/>
  <c r="K17" i="5"/>
  <c r="R17" i="5" s="1"/>
  <c r="J17" i="5"/>
  <c r="Q17" i="5" s="1"/>
  <c r="K81" i="5"/>
  <c r="R81" i="5" s="1"/>
  <c r="J81" i="5"/>
  <c r="Q81" i="5" s="1"/>
  <c r="I81" i="5"/>
  <c r="P81" i="5" s="1"/>
  <c r="E81" i="5"/>
  <c r="L81" i="5" s="1"/>
  <c r="J145" i="5"/>
  <c r="Q145" i="5" s="1"/>
  <c r="K145" i="5"/>
  <c r="R145" i="5" s="1"/>
  <c r="I145" i="5"/>
  <c r="P145" i="5" s="1"/>
  <c r="E145" i="5"/>
  <c r="L145" i="5" s="1"/>
  <c r="E52" i="5"/>
  <c r="L52" i="5" s="1"/>
  <c r="H52" i="5"/>
  <c r="O52" i="5" s="1"/>
  <c r="J52" i="5"/>
  <c r="Q52" i="5" s="1"/>
  <c r="I52" i="5"/>
  <c r="P52" i="5" s="1"/>
  <c r="F52" i="5"/>
  <c r="M52" i="5" s="1"/>
  <c r="K52" i="5"/>
  <c r="R52" i="5" s="1"/>
  <c r="G52" i="5"/>
  <c r="N52" i="5" s="1"/>
  <c r="H116" i="5"/>
  <c r="O116" i="5" s="1"/>
  <c r="G116" i="5"/>
  <c r="N116" i="5" s="1"/>
  <c r="E116" i="5"/>
  <c r="L116" i="5" s="1"/>
  <c r="K116" i="5"/>
  <c r="R116" i="5" s="1"/>
  <c r="J116" i="5"/>
  <c r="Q116" i="5" s="1"/>
  <c r="I116" i="5"/>
  <c r="P116" i="5" s="1"/>
  <c r="F116" i="5"/>
  <c r="M116" i="5" s="1"/>
  <c r="I31" i="5"/>
  <c r="P31" i="5" s="1"/>
  <c r="K31" i="5"/>
  <c r="R31" i="5" s="1"/>
  <c r="J31" i="5"/>
  <c r="Q31" i="5" s="1"/>
  <c r="J63" i="5"/>
  <c r="Q63" i="5" s="1"/>
  <c r="F63" i="5"/>
  <c r="M63" i="5" s="1"/>
  <c r="I63" i="5"/>
  <c r="P63" i="5" s="1"/>
  <c r="K63" i="5"/>
  <c r="R63" i="5" s="1"/>
  <c r="E63" i="5"/>
  <c r="L63" i="5" s="1"/>
  <c r="J95" i="5"/>
  <c r="Q95" i="5" s="1"/>
  <c r="I95" i="5"/>
  <c r="P95" i="5" s="1"/>
  <c r="K95" i="5"/>
  <c r="R95" i="5" s="1"/>
  <c r="J18" i="5"/>
  <c r="Q18" i="5" s="1"/>
  <c r="I18" i="5"/>
  <c r="P18" i="5" s="1"/>
  <c r="K18" i="5"/>
  <c r="R18" i="5" s="1"/>
  <c r="K82" i="5"/>
  <c r="R82" i="5" s="1"/>
  <c r="J82" i="5"/>
  <c r="Q82" i="5" s="1"/>
  <c r="I82" i="5"/>
  <c r="P82" i="5" s="1"/>
  <c r="J5" i="5"/>
  <c r="Q5" i="5" s="1"/>
  <c r="I5" i="5"/>
  <c r="P5" i="5" s="1"/>
  <c r="K5" i="5"/>
  <c r="R5" i="5" s="1"/>
  <c r="K53" i="5"/>
  <c r="R53" i="5" s="1"/>
  <c r="J53" i="5"/>
  <c r="Q53" i="5" s="1"/>
  <c r="I53" i="5"/>
  <c r="P53" i="5" s="1"/>
  <c r="K117" i="5"/>
  <c r="R117" i="5" s="1"/>
  <c r="J117" i="5"/>
  <c r="Q117" i="5" s="1"/>
  <c r="I117" i="5"/>
  <c r="P117" i="5" s="1"/>
  <c r="E117" i="5"/>
  <c r="L117" i="5" s="1"/>
  <c r="G117" i="5"/>
  <c r="N117" i="5" s="1"/>
  <c r="F117" i="5"/>
  <c r="M117" i="5" s="1"/>
  <c r="E40" i="5"/>
  <c r="L40" i="5" s="1"/>
  <c r="J40" i="5"/>
  <c r="Q40" i="5" s="1"/>
  <c r="K40" i="5"/>
  <c r="R40" i="5" s="1"/>
  <c r="K104" i="5"/>
  <c r="R104" i="5" s="1"/>
  <c r="G104" i="5"/>
  <c r="N104" i="5" s="1"/>
  <c r="H104" i="5"/>
  <c r="O104" i="5" s="1"/>
  <c r="E104" i="5"/>
  <c r="L104" i="5" s="1"/>
  <c r="I104" i="5"/>
  <c r="P104" i="5" s="1"/>
  <c r="J104" i="5"/>
  <c r="Q104" i="5" s="1"/>
  <c r="F104" i="5"/>
  <c r="M104" i="5" s="1"/>
  <c r="E19" i="5"/>
  <c r="L19" i="5" s="1"/>
  <c r="K19" i="5"/>
  <c r="R19" i="5" s="1"/>
  <c r="G19" i="5"/>
  <c r="N19" i="5" s="1"/>
  <c r="J19" i="5"/>
  <c r="Q19" i="5" s="1"/>
  <c r="F19" i="5"/>
  <c r="M19" i="5" s="1"/>
  <c r="I19" i="5"/>
  <c r="P19" i="5" s="1"/>
  <c r="H19" i="5"/>
  <c r="O19" i="5" s="1"/>
  <c r="G83" i="5"/>
  <c r="N83" i="5" s="1"/>
  <c r="J83" i="5"/>
  <c r="Q83" i="5" s="1"/>
  <c r="I83" i="5"/>
  <c r="P83" i="5" s="1"/>
  <c r="K83" i="5"/>
  <c r="R83" i="5" s="1"/>
  <c r="E83" i="5"/>
  <c r="L83" i="5" s="1"/>
  <c r="F83" i="5"/>
  <c r="M83" i="5" s="1"/>
  <c r="G6" i="5"/>
  <c r="N6" i="5" s="1"/>
  <c r="E6" i="5"/>
  <c r="L6" i="5" s="1"/>
  <c r="I6" i="5"/>
  <c r="P6" i="5" s="1"/>
  <c r="K6" i="5"/>
  <c r="R6" i="5" s="1"/>
  <c r="H6" i="5"/>
  <c r="O6" i="5" s="1"/>
  <c r="J6" i="5"/>
  <c r="Q6" i="5" s="1"/>
  <c r="F6" i="5"/>
  <c r="M6" i="5" s="1"/>
  <c r="G70" i="5"/>
  <c r="N70" i="5" s="1"/>
  <c r="I70" i="5"/>
  <c r="P70" i="5" s="1"/>
  <c r="E70" i="5"/>
  <c r="L70" i="5" s="1"/>
  <c r="K70" i="5"/>
  <c r="R70" i="5" s="1"/>
  <c r="H70" i="5"/>
  <c r="O70" i="5" s="1"/>
  <c r="F70" i="5"/>
  <c r="M70" i="5" s="1"/>
  <c r="J70" i="5"/>
  <c r="Q70" i="5" s="1"/>
  <c r="H134" i="5"/>
  <c r="O134" i="5" s="1"/>
  <c r="F134" i="5"/>
  <c r="M134" i="5" s="1"/>
  <c r="E134" i="5"/>
  <c r="L134" i="5" s="1"/>
  <c r="K134" i="5"/>
  <c r="R134" i="5" s="1"/>
  <c r="I134" i="5"/>
  <c r="P134" i="5" s="1"/>
  <c r="G134" i="5"/>
  <c r="N134" i="5" s="1"/>
  <c r="J134" i="5"/>
  <c r="Q134" i="5" s="1"/>
  <c r="G57" i="5"/>
  <c r="N57" i="5" s="1"/>
  <c r="E57" i="5"/>
  <c r="L57" i="5" s="1"/>
  <c r="J57" i="5"/>
  <c r="Q57" i="5" s="1"/>
  <c r="H57" i="5"/>
  <c r="O57" i="5" s="1"/>
  <c r="F57" i="5"/>
  <c r="M57" i="5" s="1"/>
  <c r="K57" i="5"/>
  <c r="R57" i="5" s="1"/>
  <c r="I57" i="5"/>
  <c r="P57" i="5" s="1"/>
  <c r="K121" i="5"/>
  <c r="R121" i="5" s="1"/>
  <c r="I121" i="5"/>
  <c r="P121" i="5" s="1"/>
  <c r="G121" i="5"/>
  <c r="N121" i="5" s="1"/>
  <c r="J121" i="5"/>
  <c r="Q121" i="5" s="1"/>
  <c r="H121" i="5"/>
  <c r="O121" i="5" s="1"/>
  <c r="F121" i="5"/>
  <c r="M121" i="5" s="1"/>
  <c r="G44" i="5"/>
  <c r="N44" i="5" s="1"/>
  <c r="F44" i="5"/>
  <c r="M44" i="5" s="1"/>
  <c r="I44" i="5"/>
  <c r="P44" i="5" s="1"/>
  <c r="H44" i="5"/>
  <c r="O44" i="5" s="1"/>
  <c r="K44" i="5"/>
  <c r="R44" i="5" s="1"/>
  <c r="J44" i="5"/>
  <c r="Q44" i="5" s="1"/>
  <c r="K108" i="5"/>
  <c r="R108" i="5" s="1"/>
  <c r="G108" i="5"/>
  <c r="N108" i="5" s="1"/>
  <c r="I108" i="5"/>
  <c r="P108" i="5" s="1"/>
  <c r="H108" i="5"/>
  <c r="O108" i="5" s="1"/>
  <c r="J108" i="5"/>
  <c r="Q108" i="5" s="1"/>
  <c r="E108" i="5"/>
  <c r="L108" i="5" s="1"/>
  <c r="F108" i="5"/>
  <c r="M108" i="5" s="1"/>
  <c r="G7" i="5"/>
  <c r="N7" i="5" s="1"/>
  <c r="J7" i="5"/>
  <c r="Q7" i="5" s="1"/>
  <c r="E7" i="5"/>
  <c r="L7" i="5" s="1"/>
  <c r="H7" i="5"/>
  <c r="O7" i="5" s="1"/>
  <c r="F7" i="5"/>
  <c r="M7" i="5" s="1"/>
  <c r="K7" i="5"/>
  <c r="R7" i="5" s="1"/>
  <c r="I7" i="5"/>
  <c r="P7" i="5" s="1"/>
  <c r="E39" i="5"/>
  <c r="L39" i="5" s="1"/>
  <c r="J39" i="5"/>
  <c r="Q39" i="5" s="1"/>
  <c r="H39" i="5"/>
  <c r="O39" i="5" s="1"/>
  <c r="I39" i="5"/>
  <c r="P39" i="5" s="1"/>
  <c r="G39" i="5"/>
  <c r="N39" i="5" s="1"/>
  <c r="K39" i="5"/>
  <c r="R39" i="5" s="1"/>
  <c r="F39" i="5"/>
  <c r="M39" i="5" s="1"/>
  <c r="K10" i="5"/>
  <c r="R10" i="5" s="1"/>
  <c r="J10" i="5"/>
  <c r="Q10" i="5" s="1"/>
  <c r="I10" i="5"/>
  <c r="P10" i="5" s="1"/>
  <c r="H58" i="5"/>
  <c r="O58" i="5" s="1"/>
  <c r="J58" i="5"/>
  <c r="Q58" i="5" s="1"/>
  <c r="I58" i="5"/>
  <c r="P58" i="5" s="1"/>
  <c r="K58" i="5"/>
  <c r="R58" i="5" s="1"/>
  <c r="F58" i="5"/>
  <c r="M58" i="5" s="1"/>
  <c r="G58" i="5"/>
  <c r="N58" i="5" s="1"/>
  <c r="E58" i="5"/>
  <c r="L58" i="5" s="1"/>
  <c r="H122" i="5"/>
  <c r="O122" i="5" s="1"/>
  <c r="F122" i="5"/>
  <c r="M122" i="5" s="1"/>
  <c r="E122" i="5"/>
  <c r="L122" i="5" s="1"/>
  <c r="K122" i="5"/>
  <c r="R122" i="5" s="1"/>
  <c r="I122" i="5"/>
  <c r="P122" i="5" s="1"/>
  <c r="G122" i="5"/>
  <c r="N122" i="5" s="1"/>
  <c r="J122" i="5"/>
  <c r="Q122" i="5" s="1"/>
  <c r="K45" i="5"/>
  <c r="R45" i="5" s="1"/>
  <c r="J45" i="5"/>
  <c r="Q45" i="5" s="1"/>
  <c r="I45" i="5"/>
  <c r="P45" i="5" s="1"/>
  <c r="H45" i="5"/>
  <c r="O45" i="5" s="1"/>
  <c r="G45" i="5"/>
  <c r="N45" i="5" s="1"/>
  <c r="F45" i="5"/>
  <c r="M45" i="5" s="1"/>
  <c r="E45" i="5"/>
  <c r="L45" i="5" s="1"/>
  <c r="K109" i="5"/>
  <c r="R109" i="5" s="1"/>
  <c r="J109" i="5"/>
  <c r="Q109" i="5" s="1"/>
  <c r="I109" i="5"/>
  <c r="P109" i="5" s="1"/>
  <c r="H109" i="5"/>
  <c r="O109" i="5" s="1"/>
  <c r="G109" i="5"/>
  <c r="N109" i="5" s="1"/>
  <c r="F109" i="5"/>
  <c r="M109" i="5" s="1"/>
  <c r="E109" i="5"/>
  <c r="L109" i="5" s="1"/>
  <c r="I32" i="5"/>
  <c r="P32" i="5" s="1"/>
  <c r="H32" i="5"/>
  <c r="O32" i="5" s="1"/>
  <c r="K32" i="5"/>
  <c r="R32" i="5" s="1"/>
  <c r="J32" i="5"/>
  <c r="Q32" i="5" s="1"/>
  <c r="F32" i="5"/>
  <c r="M32" i="5" s="1"/>
  <c r="E32" i="5"/>
  <c r="L32" i="5" s="1"/>
  <c r="G32" i="5"/>
  <c r="N32" i="5" s="1"/>
  <c r="J96" i="5"/>
  <c r="Q96" i="5" s="1"/>
  <c r="K96" i="5"/>
  <c r="R96" i="5" s="1"/>
  <c r="H96" i="5"/>
  <c r="O96" i="5" s="1"/>
  <c r="I96" i="5"/>
  <c r="P96" i="5" s="1"/>
  <c r="F96" i="5"/>
  <c r="M96" i="5" s="1"/>
  <c r="G96" i="5"/>
  <c r="N96" i="5" s="1"/>
  <c r="E96" i="5"/>
  <c r="L96" i="5" s="1"/>
  <c r="J27" i="5"/>
  <c r="Q27" i="5" s="1"/>
  <c r="F27" i="5"/>
  <c r="M27" i="5" s="1"/>
  <c r="K27" i="5"/>
  <c r="R27" i="5" s="1"/>
  <c r="H27" i="5"/>
  <c r="O27" i="5" s="1"/>
  <c r="I27" i="5"/>
  <c r="P27" i="5" s="1"/>
  <c r="E27" i="5"/>
  <c r="L27" i="5" s="1"/>
  <c r="G27" i="5"/>
  <c r="N27" i="5" s="1"/>
  <c r="K91" i="5"/>
  <c r="R91" i="5" s="1"/>
  <c r="H91" i="5"/>
  <c r="O91" i="5" s="1"/>
  <c r="I91" i="5"/>
  <c r="P91" i="5" s="1"/>
  <c r="G91" i="5"/>
  <c r="N91" i="5" s="1"/>
  <c r="J91" i="5"/>
  <c r="Q91" i="5" s="1"/>
  <c r="E91" i="5"/>
  <c r="L91" i="5" s="1"/>
  <c r="F91" i="5"/>
  <c r="M91" i="5" s="1"/>
  <c r="H14" i="5"/>
  <c r="O14" i="5" s="1"/>
  <c r="I14" i="5"/>
  <c r="P14" i="5" s="1"/>
  <c r="E14" i="5"/>
  <c r="L14" i="5" s="1"/>
  <c r="K14" i="5"/>
  <c r="R14" i="5" s="1"/>
  <c r="J14" i="5"/>
  <c r="Q14" i="5" s="1"/>
  <c r="G14" i="5"/>
  <c r="N14" i="5" s="1"/>
  <c r="F14" i="5"/>
  <c r="M14" i="5" s="1"/>
  <c r="I78" i="5"/>
  <c r="P78" i="5" s="1"/>
  <c r="K78" i="5"/>
  <c r="R78" i="5" s="1"/>
  <c r="E78" i="5"/>
  <c r="L78" i="5" s="1"/>
  <c r="G78" i="5"/>
  <c r="N78" i="5" s="1"/>
  <c r="J78" i="5"/>
  <c r="Q78" i="5" s="1"/>
  <c r="H78" i="5"/>
  <c r="O78" i="5" s="1"/>
  <c r="F78" i="5"/>
  <c r="M78" i="5" s="1"/>
  <c r="G142" i="5"/>
  <c r="N142" i="5" s="1"/>
  <c r="F142" i="5"/>
  <c r="M142" i="5" s="1"/>
  <c r="I142" i="5"/>
  <c r="P142" i="5" s="1"/>
  <c r="K142" i="5"/>
  <c r="R142" i="5" s="1"/>
  <c r="E142" i="5"/>
  <c r="L142" i="5" s="1"/>
  <c r="H142" i="5"/>
  <c r="O142" i="5" s="1"/>
  <c r="J142" i="5"/>
  <c r="Q142" i="5" s="1"/>
  <c r="G65" i="5"/>
  <c r="N65" i="5" s="1"/>
  <c r="E65" i="5"/>
  <c r="L65" i="5" s="1"/>
  <c r="J65" i="5"/>
  <c r="Q65" i="5" s="1"/>
  <c r="H65" i="5"/>
  <c r="O65" i="5" s="1"/>
  <c r="F65" i="5"/>
  <c r="M65" i="5" s="1"/>
  <c r="K65" i="5"/>
  <c r="R65" i="5" s="1"/>
  <c r="I65" i="5"/>
  <c r="P65" i="5" s="1"/>
  <c r="K129" i="5"/>
  <c r="R129" i="5" s="1"/>
  <c r="I129" i="5"/>
  <c r="P129" i="5" s="1"/>
  <c r="G129" i="5"/>
  <c r="N129" i="5" s="1"/>
  <c r="J129" i="5"/>
  <c r="Q129" i="5" s="1"/>
  <c r="H129" i="5"/>
  <c r="O129" i="5" s="1"/>
  <c r="F129" i="5"/>
  <c r="M129" i="5" s="1"/>
  <c r="E129" i="5"/>
  <c r="L129" i="5" s="1"/>
  <c r="K36" i="5"/>
  <c r="R36" i="5" s="1"/>
  <c r="J36" i="5"/>
  <c r="Q36" i="5" s="1"/>
  <c r="H36" i="5"/>
  <c r="O36" i="5" s="1"/>
  <c r="E36" i="5"/>
  <c r="L36" i="5" s="1"/>
  <c r="I36" i="5"/>
  <c r="P36" i="5" s="1"/>
  <c r="F36" i="5"/>
  <c r="M36" i="5" s="1"/>
  <c r="G36" i="5"/>
  <c r="N36" i="5" s="1"/>
  <c r="J100" i="5"/>
  <c r="Q100" i="5" s="1"/>
  <c r="K100" i="5"/>
  <c r="R100" i="5" s="1"/>
  <c r="I100" i="5"/>
  <c r="P100" i="5" s="1"/>
  <c r="I15" i="5"/>
  <c r="P15" i="5" s="1"/>
  <c r="E15" i="5"/>
  <c r="L15" i="5" s="1"/>
  <c r="H15" i="5"/>
  <c r="O15" i="5" s="1"/>
  <c r="F15" i="5"/>
  <c r="M15" i="5" s="1"/>
  <c r="K15" i="5"/>
  <c r="R15" i="5" s="1"/>
  <c r="J15" i="5"/>
  <c r="Q15" i="5" s="1"/>
  <c r="G15" i="5"/>
  <c r="N15" i="5" s="1"/>
  <c r="I79" i="5"/>
  <c r="P79" i="5" s="1"/>
  <c r="J79" i="5"/>
  <c r="Q79" i="5" s="1"/>
  <c r="K79" i="5"/>
  <c r="R79" i="5" s="1"/>
  <c r="E143" i="5"/>
  <c r="L143" i="5" s="1"/>
  <c r="K143" i="5"/>
  <c r="R143" i="5" s="1"/>
  <c r="J143" i="5"/>
  <c r="Q143" i="5" s="1"/>
  <c r="K66" i="5"/>
  <c r="R66" i="5" s="1"/>
  <c r="H66" i="5"/>
  <c r="O66" i="5" s="1"/>
  <c r="F66" i="5"/>
  <c r="M66" i="5" s="1"/>
  <c r="J66" i="5"/>
  <c r="Q66" i="5" s="1"/>
  <c r="G66" i="5"/>
  <c r="N66" i="5" s="1"/>
  <c r="I66" i="5"/>
  <c r="P66" i="5" s="1"/>
  <c r="E66" i="5"/>
  <c r="L66" i="5" s="1"/>
  <c r="K130" i="5"/>
  <c r="R130" i="5" s="1"/>
  <c r="H130" i="5"/>
  <c r="O130" i="5" s="1"/>
  <c r="I130" i="5"/>
  <c r="P130" i="5" s="1"/>
  <c r="F130" i="5"/>
  <c r="M130" i="5" s="1"/>
  <c r="G130" i="5"/>
  <c r="N130" i="5" s="1"/>
  <c r="E130" i="5"/>
  <c r="L130" i="5" s="1"/>
  <c r="J130" i="5"/>
  <c r="Q130" i="5" s="1"/>
  <c r="G37" i="5"/>
  <c r="N37" i="5" s="1"/>
  <c r="F37" i="5"/>
  <c r="M37" i="5" s="1"/>
  <c r="E37" i="5"/>
  <c r="L37" i="5" s="1"/>
  <c r="K37" i="5"/>
  <c r="R37" i="5" s="1"/>
  <c r="J37" i="5"/>
  <c r="Q37" i="5" s="1"/>
  <c r="I37" i="5"/>
  <c r="P37" i="5" s="1"/>
  <c r="H37" i="5"/>
  <c r="O37" i="5" s="1"/>
  <c r="K101" i="5"/>
  <c r="R101" i="5" s="1"/>
  <c r="J101" i="5"/>
  <c r="Q101" i="5" s="1"/>
  <c r="I101" i="5"/>
  <c r="P101" i="5" s="1"/>
  <c r="H101" i="5"/>
  <c r="O101" i="5" s="1"/>
  <c r="G101" i="5"/>
  <c r="N101" i="5" s="1"/>
  <c r="F101" i="5"/>
  <c r="M101" i="5" s="1"/>
  <c r="E101" i="5"/>
  <c r="L101" i="5" s="1"/>
  <c r="I24" i="5"/>
  <c r="P24" i="5" s="1"/>
  <c r="K24" i="5"/>
  <c r="R24" i="5" s="1"/>
  <c r="J24" i="5"/>
  <c r="Q24" i="5" s="1"/>
  <c r="K88" i="5"/>
  <c r="R88" i="5" s="1"/>
  <c r="H88" i="5"/>
  <c r="O88" i="5" s="1"/>
  <c r="I88" i="5"/>
  <c r="P88" i="5" s="1"/>
  <c r="F88" i="5"/>
  <c r="M88" i="5" s="1"/>
  <c r="G88" i="5"/>
  <c r="N88" i="5" s="1"/>
  <c r="J88" i="5"/>
  <c r="Q88" i="5" s="1"/>
  <c r="E88" i="5"/>
  <c r="L88" i="5" s="1"/>
  <c r="K67" i="5"/>
  <c r="R67" i="5" s="1"/>
  <c r="I67" i="5"/>
  <c r="P67" i="5" s="1"/>
  <c r="H67" i="5"/>
  <c r="O67" i="5" s="1"/>
  <c r="J67" i="5"/>
  <c r="Q67" i="5" s="1"/>
  <c r="E67" i="5"/>
  <c r="L67" i="5" s="1"/>
  <c r="F67" i="5"/>
  <c r="M67" i="5" s="1"/>
  <c r="E131" i="5"/>
  <c r="L131" i="5" s="1"/>
  <c r="G131" i="5"/>
  <c r="N131" i="5" s="1"/>
  <c r="H131" i="5"/>
  <c r="O131" i="5" s="1"/>
  <c r="J131" i="5"/>
  <c r="Q131" i="5" s="1"/>
  <c r="F131" i="5"/>
  <c r="M131" i="5" s="1"/>
  <c r="K131" i="5"/>
  <c r="R131" i="5" s="1"/>
  <c r="I131" i="5"/>
  <c r="P131" i="5" s="1"/>
  <c r="I54" i="5"/>
  <c r="P54" i="5" s="1"/>
  <c r="F54" i="5"/>
  <c r="M54" i="5" s="1"/>
  <c r="G54" i="5"/>
  <c r="N54" i="5" s="1"/>
  <c r="E54" i="5"/>
  <c r="L54" i="5" s="1"/>
  <c r="J54" i="5"/>
  <c r="Q54" i="5" s="1"/>
  <c r="K54" i="5"/>
  <c r="R54" i="5" s="1"/>
  <c r="H54" i="5"/>
  <c r="O54" i="5" s="1"/>
  <c r="K118" i="5"/>
  <c r="R118" i="5" s="1"/>
  <c r="H118" i="5"/>
  <c r="O118" i="5" s="1"/>
  <c r="J118" i="5"/>
  <c r="Q118" i="5" s="1"/>
  <c r="E118" i="5"/>
  <c r="L118" i="5" s="1"/>
  <c r="G118" i="5"/>
  <c r="N118" i="5" s="1"/>
  <c r="I118" i="5"/>
  <c r="P118" i="5" s="1"/>
  <c r="F118" i="5"/>
  <c r="M118" i="5" s="1"/>
  <c r="J41" i="5"/>
  <c r="Q41" i="5" s="1"/>
  <c r="H41" i="5"/>
  <c r="O41" i="5" s="1"/>
  <c r="F41" i="5"/>
  <c r="M41" i="5" s="1"/>
  <c r="K41" i="5"/>
  <c r="R41" i="5" s="1"/>
  <c r="I41" i="5"/>
  <c r="P41" i="5" s="1"/>
  <c r="G41" i="5"/>
  <c r="N41" i="5" s="1"/>
  <c r="E41" i="5"/>
  <c r="L41" i="5" s="1"/>
  <c r="K105" i="5"/>
  <c r="R105" i="5" s="1"/>
  <c r="I105" i="5"/>
  <c r="P105" i="5" s="1"/>
  <c r="G105" i="5"/>
  <c r="N105" i="5" s="1"/>
  <c r="J105" i="5"/>
  <c r="Q105" i="5" s="1"/>
  <c r="H105" i="5"/>
  <c r="O105" i="5" s="1"/>
  <c r="F105" i="5"/>
  <c r="M105" i="5" s="1"/>
  <c r="I28" i="5"/>
  <c r="P28" i="5" s="1"/>
  <c r="J28" i="5"/>
  <c r="Q28" i="5" s="1"/>
  <c r="K28" i="5"/>
  <c r="R28" i="5" s="1"/>
  <c r="K92" i="5"/>
  <c r="R92" i="5" s="1"/>
  <c r="G92" i="5"/>
  <c r="N92" i="5" s="1"/>
  <c r="I92" i="5"/>
  <c r="P92" i="5" s="1"/>
  <c r="H92" i="5"/>
  <c r="O92" i="5" s="1"/>
  <c r="J92" i="5"/>
  <c r="Q92" i="5" s="1"/>
  <c r="E92" i="5"/>
  <c r="L92" i="5" s="1"/>
  <c r="F92" i="5"/>
  <c r="M92" i="5" s="1"/>
  <c r="K144" i="5"/>
  <c r="R144" i="5" s="1"/>
  <c r="I144" i="5"/>
  <c r="P144" i="5" s="1"/>
  <c r="H117" i="5"/>
  <c r="O117" i="5" s="1"/>
  <c r="E53" i="5"/>
  <c r="L53" i="5" s="1"/>
  <c r="G53" i="5"/>
  <c r="N53" i="5" s="1"/>
  <c r="H5" i="5"/>
  <c r="O5" i="5" s="1"/>
  <c r="E5" i="5"/>
  <c r="L5" i="5" s="1"/>
  <c r="E82" i="5"/>
  <c r="L82" i="5" s="1"/>
  <c r="F18" i="5"/>
  <c r="M18" i="5" s="1"/>
  <c r="G31" i="5"/>
  <c r="N31" i="5" s="1"/>
  <c r="E31" i="5"/>
  <c r="L31" i="5" s="1"/>
  <c r="H145" i="5"/>
  <c r="O145" i="5" s="1"/>
  <c r="E49" i="5"/>
  <c r="L49" i="5" s="1"/>
  <c r="F94" i="5"/>
  <c r="M94" i="5" s="1"/>
  <c r="F30" i="5"/>
  <c r="M30" i="5" s="1"/>
  <c r="H107" i="5"/>
  <c r="O107" i="5" s="1"/>
  <c r="F43" i="5"/>
  <c r="M43" i="5" s="1"/>
  <c r="H112" i="5"/>
  <c r="O112" i="5" s="1"/>
  <c r="H48" i="5"/>
  <c r="O48" i="5" s="1"/>
  <c r="G48" i="5"/>
  <c r="N48" i="5" s="1"/>
  <c r="G125" i="5"/>
  <c r="N125" i="5" s="1"/>
  <c r="F29" i="5"/>
  <c r="M29" i="5" s="1"/>
  <c r="H106" i="5"/>
  <c r="O106" i="5" s="1"/>
  <c r="E42" i="5"/>
  <c r="L42" i="5" s="1"/>
  <c r="H95" i="5"/>
  <c r="O95" i="5" s="1"/>
  <c r="E44" i="5"/>
  <c r="L44" i="5" s="1"/>
  <c r="H83" i="5"/>
  <c r="O83" i="5" s="1"/>
  <c r="I42" i="5"/>
  <c r="P42" i="5" s="1"/>
  <c r="K42" i="5"/>
  <c r="R42" i="5" s="1"/>
  <c r="J42" i="5"/>
  <c r="Q42" i="5" s="1"/>
  <c r="J106" i="5"/>
  <c r="Q106" i="5" s="1"/>
  <c r="I106" i="5"/>
  <c r="P106" i="5" s="1"/>
  <c r="K106" i="5"/>
  <c r="R106" i="5" s="1"/>
  <c r="K29" i="5"/>
  <c r="R29" i="5" s="1"/>
  <c r="J29" i="5"/>
  <c r="Q29" i="5" s="1"/>
  <c r="I29" i="5"/>
  <c r="P29" i="5" s="1"/>
  <c r="J93" i="5"/>
  <c r="Q93" i="5" s="1"/>
  <c r="K93" i="5"/>
  <c r="R93" i="5" s="1"/>
  <c r="I93" i="5"/>
  <c r="P93" i="5" s="1"/>
  <c r="K16" i="5"/>
  <c r="R16" i="5" s="1"/>
  <c r="J16" i="5"/>
  <c r="Q16" i="5" s="1"/>
  <c r="I16" i="5"/>
  <c r="P16" i="5" s="1"/>
  <c r="H16" i="5"/>
  <c r="O16" i="5" s="1"/>
  <c r="F16" i="5"/>
  <c r="M16" i="5" s="1"/>
  <c r="G16" i="5"/>
  <c r="N16" i="5" s="1"/>
  <c r="E16" i="5"/>
  <c r="L16" i="5" s="1"/>
  <c r="I80" i="5"/>
  <c r="P80" i="5" s="1"/>
  <c r="J80" i="5"/>
  <c r="Q80" i="5" s="1"/>
  <c r="K80" i="5"/>
  <c r="R80" i="5" s="1"/>
  <c r="J11" i="5"/>
  <c r="Q11" i="5" s="1"/>
  <c r="K11" i="5"/>
  <c r="R11" i="5" s="1"/>
  <c r="I11" i="5"/>
  <c r="P11" i="5" s="1"/>
  <c r="K75" i="5"/>
  <c r="R75" i="5" s="1"/>
  <c r="J75" i="5"/>
  <c r="Q75" i="5" s="1"/>
  <c r="G75" i="5"/>
  <c r="N75" i="5" s="1"/>
  <c r="I75" i="5"/>
  <c r="P75" i="5" s="1"/>
  <c r="E75" i="5"/>
  <c r="L75" i="5" s="1"/>
  <c r="H75" i="5"/>
  <c r="O75" i="5" s="1"/>
  <c r="J139" i="5"/>
  <c r="Q139" i="5" s="1"/>
  <c r="K139" i="5"/>
  <c r="R139" i="5" s="1"/>
  <c r="I139" i="5"/>
  <c r="P139" i="5" s="1"/>
  <c r="K62" i="5"/>
  <c r="R62" i="5" s="1"/>
  <c r="I62" i="5"/>
  <c r="P62" i="5" s="1"/>
  <c r="J62" i="5"/>
  <c r="Q62" i="5" s="1"/>
  <c r="K126" i="5"/>
  <c r="R126" i="5" s="1"/>
  <c r="I126" i="5"/>
  <c r="P126" i="5" s="1"/>
  <c r="J126" i="5"/>
  <c r="Q126" i="5" s="1"/>
  <c r="J49" i="5"/>
  <c r="Q49" i="5" s="1"/>
  <c r="K49" i="5"/>
  <c r="R49" i="5" s="1"/>
  <c r="I49" i="5"/>
  <c r="P49" i="5" s="1"/>
  <c r="J113" i="5"/>
  <c r="Q113" i="5" s="1"/>
  <c r="K113" i="5"/>
  <c r="R113" i="5" s="1"/>
  <c r="I113" i="5"/>
  <c r="P113" i="5" s="1"/>
  <c r="E113" i="5"/>
  <c r="L113" i="5" s="1"/>
  <c r="I20" i="5"/>
  <c r="P20" i="5" s="1"/>
  <c r="K20" i="5"/>
  <c r="R20" i="5" s="1"/>
  <c r="H20" i="5"/>
  <c r="O20" i="5" s="1"/>
  <c r="J20" i="5"/>
  <c r="Q20" i="5" s="1"/>
  <c r="F20" i="5"/>
  <c r="M20" i="5" s="1"/>
  <c r="G20" i="5"/>
  <c r="N20" i="5" s="1"/>
  <c r="I84" i="5"/>
  <c r="P84" i="5" s="1"/>
  <c r="H84" i="5"/>
  <c r="O84" i="5" s="1"/>
  <c r="J84" i="5"/>
  <c r="Q84" i="5" s="1"/>
  <c r="E84" i="5"/>
  <c r="L84" i="5" s="1"/>
  <c r="F84" i="5"/>
  <c r="M84" i="5" s="1"/>
  <c r="K84" i="5"/>
  <c r="R84" i="5" s="1"/>
  <c r="G84" i="5"/>
  <c r="N84" i="5" s="1"/>
  <c r="I127" i="5"/>
  <c r="P127" i="5" s="1"/>
  <c r="K127" i="5"/>
  <c r="R127" i="5" s="1"/>
  <c r="J127" i="5"/>
  <c r="Q127" i="5" s="1"/>
  <c r="I50" i="5"/>
  <c r="P50" i="5" s="1"/>
  <c r="J50" i="5"/>
  <c r="Q50" i="5" s="1"/>
  <c r="K50" i="5"/>
  <c r="R50" i="5" s="1"/>
  <c r="J114" i="5"/>
  <c r="Q114" i="5" s="1"/>
  <c r="I114" i="5"/>
  <c r="P114" i="5" s="1"/>
  <c r="K114" i="5"/>
  <c r="R114" i="5" s="1"/>
  <c r="J21" i="5"/>
  <c r="Q21" i="5" s="1"/>
  <c r="K21" i="5"/>
  <c r="R21" i="5" s="1"/>
  <c r="I21" i="5"/>
  <c r="P21" i="5" s="1"/>
  <c r="J85" i="5"/>
  <c r="Q85" i="5" s="1"/>
  <c r="I85" i="5"/>
  <c r="P85" i="5" s="1"/>
  <c r="K85" i="5"/>
  <c r="R85" i="5" s="1"/>
  <c r="E8" i="5"/>
  <c r="L8" i="5" s="1"/>
  <c r="K8" i="5"/>
  <c r="R8" i="5" s="1"/>
  <c r="J8" i="5"/>
  <c r="Q8" i="5" s="1"/>
  <c r="E72" i="5"/>
  <c r="L72" i="5" s="1"/>
  <c r="G72" i="5"/>
  <c r="N72" i="5" s="1"/>
  <c r="I72" i="5"/>
  <c r="P72" i="5" s="1"/>
  <c r="F72" i="5"/>
  <c r="M72" i="5" s="1"/>
  <c r="K72" i="5"/>
  <c r="R72" i="5" s="1"/>
  <c r="H72" i="5"/>
  <c r="O72" i="5" s="1"/>
  <c r="J72" i="5"/>
  <c r="Q72" i="5" s="1"/>
  <c r="K136" i="5"/>
  <c r="R136" i="5" s="1"/>
  <c r="H136" i="5"/>
  <c r="O136" i="5" s="1"/>
  <c r="I136" i="5"/>
  <c r="P136" i="5" s="1"/>
  <c r="F136" i="5"/>
  <c r="M136" i="5" s="1"/>
  <c r="G136" i="5"/>
  <c r="N136" i="5" s="1"/>
  <c r="E136" i="5"/>
  <c r="L136" i="5" s="1"/>
  <c r="J136" i="5"/>
  <c r="Q136" i="5" s="1"/>
  <c r="K51" i="5"/>
  <c r="R51" i="5" s="1"/>
  <c r="E51" i="5"/>
  <c r="L51" i="5" s="1"/>
  <c r="H51" i="5"/>
  <c r="O51" i="5" s="1"/>
  <c r="G51" i="5"/>
  <c r="N51" i="5" s="1"/>
  <c r="I51" i="5"/>
  <c r="P51" i="5" s="1"/>
  <c r="F51" i="5"/>
  <c r="M51" i="5" s="1"/>
  <c r="J51" i="5"/>
  <c r="Q51" i="5" s="1"/>
  <c r="J115" i="5"/>
  <c r="Q115" i="5" s="1"/>
  <c r="E115" i="5"/>
  <c r="L115" i="5" s="1"/>
  <c r="K115" i="5"/>
  <c r="R115" i="5" s="1"/>
  <c r="G115" i="5"/>
  <c r="N115" i="5" s="1"/>
  <c r="I115" i="5"/>
  <c r="P115" i="5" s="1"/>
  <c r="F115" i="5"/>
  <c r="M115" i="5" s="1"/>
  <c r="H115" i="5"/>
  <c r="O115" i="5" s="1"/>
  <c r="I38" i="5"/>
  <c r="P38" i="5" s="1"/>
  <c r="F38" i="5"/>
  <c r="M38" i="5" s="1"/>
  <c r="G38" i="5"/>
  <c r="N38" i="5" s="1"/>
  <c r="H38" i="5"/>
  <c r="O38" i="5" s="1"/>
  <c r="J38" i="5"/>
  <c r="Q38" i="5" s="1"/>
  <c r="E38" i="5"/>
  <c r="L38" i="5" s="1"/>
  <c r="K38" i="5"/>
  <c r="R38" i="5" s="1"/>
  <c r="I102" i="5"/>
  <c r="P102" i="5" s="1"/>
  <c r="F102" i="5"/>
  <c r="M102" i="5" s="1"/>
  <c r="K102" i="5"/>
  <c r="R102" i="5" s="1"/>
  <c r="H102" i="5"/>
  <c r="O102" i="5" s="1"/>
  <c r="J102" i="5"/>
  <c r="Q102" i="5" s="1"/>
  <c r="E102" i="5"/>
  <c r="L102" i="5" s="1"/>
  <c r="G102" i="5"/>
  <c r="N102" i="5" s="1"/>
  <c r="H25" i="5"/>
  <c r="O25" i="5" s="1"/>
  <c r="F25" i="5"/>
  <c r="M25" i="5" s="1"/>
  <c r="K25" i="5"/>
  <c r="R25" i="5" s="1"/>
  <c r="I25" i="5"/>
  <c r="P25" i="5" s="1"/>
  <c r="G25" i="5"/>
  <c r="N25" i="5" s="1"/>
  <c r="E25" i="5"/>
  <c r="L25" i="5" s="1"/>
  <c r="J25" i="5"/>
  <c r="Q25" i="5" s="1"/>
  <c r="K89" i="5"/>
  <c r="R89" i="5" s="1"/>
  <c r="I89" i="5"/>
  <c r="P89" i="5" s="1"/>
  <c r="G89" i="5"/>
  <c r="N89" i="5" s="1"/>
  <c r="J89" i="5"/>
  <c r="Q89" i="5" s="1"/>
  <c r="H89" i="5"/>
  <c r="O89" i="5" s="1"/>
  <c r="F89" i="5"/>
  <c r="M89" i="5" s="1"/>
  <c r="I12" i="5"/>
  <c r="P12" i="5" s="1"/>
  <c r="K12" i="5"/>
  <c r="R12" i="5" s="1"/>
  <c r="J12" i="5"/>
  <c r="Q12" i="5" s="1"/>
  <c r="F76" i="5"/>
  <c r="M76" i="5" s="1"/>
  <c r="H76" i="5"/>
  <c r="O76" i="5" s="1"/>
  <c r="K76" i="5"/>
  <c r="R76" i="5" s="1"/>
  <c r="E76" i="5"/>
  <c r="L76" i="5" s="1"/>
  <c r="I76" i="5"/>
  <c r="P76" i="5" s="1"/>
  <c r="G76" i="5"/>
  <c r="N76" i="5" s="1"/>
  <c r="J76" i="5"/>
  <c r="Q76" i="5" s="1"/>
  <c r="H140" i="5"/>
  <c r="O140" i="5" s="1"/>
  <c r="I140" i="5"/>
  <c r="P140" i="5" s="1"/>
  <c r="J140" i="5"/>
  <c r="Q140" i="5" s="1"/>
  <c r="F140" i="5"/>
  <c r="M140" i="5" s="1"/>
  <c r="E140" i="5"/>
  <c r="L140" i="5" s="1"/>
  <c r="K140" i="5"/>
  <c r="R140" i="5" s="1"/>
  <c r="G140" i="5"/>
  <c r="N140" i="5" s="1"/>
  <c r="J23" i="5"/>
  <c r="Q23" i="5" s="1"/>
  <c r="G23" i="5"/>
  <c r="N23" i="5" s="1"/>
  <c r="E23" i="5"/>
  <c r="L23" i="5" s="1"/>
  <c r="K23" i="5"/>
  <c r="R23" i="5" s="1"/>
  <c r="F23" i="5"/>
  <c r="M23" i="5" s="1"/>
  <c r="H23" i="5"/>
  <c r="O23" i="5" s="1"/>
  <c r="I23" i="5"/>
  <c r="P23" i="5" s="1"/>
  <c r="E55" i="5"/>
  <c r="L55" i="5" s="1"/>
  <c r="I55" i="5"/>
  <c r="P55" i="5" s="1"/>
  <c r="G55" i="5"/>
  <c r="N55" i="5" s="1"/>
  <c r="H55" i="5"/>
  <c r="O55" i="5" s="1"/>
  <c r="K55" i="5"/>
  <c r="R55" i="5" s="1"/>
  <c r="J55" i="5"/>
  <c r="Q55" i="5" s="1"/>
  <c r="F55" i="5"/>
  <c r="M55" i="5" s="1"/>
  <c r="J135" i="5"/>
  <c r="Q135" i="5" s="1"/>
  <c r="K135" i="5"/>
  <c r="R135" i="5" s="1"/>
  <c r="I135" i="5"/>
  <c r="P135" i="5" s="1"/>
  <c r="J26" i="5"/>
  <c r="Q26" i="5" s="1"/>
  <c r="E26" i="5"/>
  <c r="L26" i="5" s="1"/>
  <c r="H26" i="5"/>
  <c r="O26" i="5" s="1"/>
  <c r="K26" i="5"/>
  <c r="R26" i="5" s="1"/>
  <c r="G26" i="5"/>
  <c r="N26" i="5" s="1"/>
  <c r="I26" i="5"/>
  <c r="P26" i="5" s="1"/>
  <c r="I90" i="5"/>
  <c r="P90" i="5" s="1"/>
  <c r="H90" i="5"/>
  <c r="O90" i="5" s="1"/>
  <c r="J90" i="5"/>
  <c r="Q90" i="5" s="1"/>
  <c r="E90" i="5"/>
  <c r="L90" i="5" s="1"/>
  <c r="F90" i="5"/>
  <c r="M90" i="5" s="1"/>
  <c r="G90" i="5"/>
  <c r="N90" i="5" s="1"/>
  <c r="K90" i="5"/>
  <c r="R90" i="5" s="1"/>
  <c r="H13" i="5"/>
  <c r="O13" i="5" s="1"/>
  <c r="G13" i="5"/>
  <c r="N13" i="5" s="1"/>
  <c r="F13" i="5"/>
  <c r="M13" i="5" s="1"/>
  <c r="E13" i="5"/>
  <c r="L13" i="5" s="1"/>
  <c r="K13" i="5"/>
  <c r="R13" i="5" s="1"/>
  <c r="J13" i="5"/>
  <c r="Q13" i="5" s="1"/>
  <c r="I13" i="5"/>
  <c r="P13" i="5" s="1"/>
  <c r="F77" i="5"/>
  <c r="M77" i="5" s="1"/>
  <c r="H77" i="5"/>
  <c r="O77" i="5" s="1"/>
  <c r="I77" i="5"/>
  <c r="P77" i="5" s="1"/>
  <c r="E77" i="5"/>
  <c r="L77" i="5" s="1"/>
  <c r="J77" i="5"/>
  <c r="Q77" i="5" s="1"/>
  <c r="K77" i="5"/>
  <c r="R77" i="5" s="1"/>
  <c r="G77" i="5"/>
  <c r="N77" i="5" s="1"/>
  <c r="H141" i="5"/>
  <c r="O141" i="5" s="1"/>
  <c r="I141" i="5"/>
  <c r="P141" i="5" s="1"/>
  <c r="F141" i="5"/>
  <c r="M141" i="5" s="1"/>
  <c r="E141" i="5"/>
  <c r="L141" i="5" s="1"/>
  <c r="K141" i="5"/>
  <c r="R141" i="5" s="1"/>
  <c r="J141" i="5"/>
  <c r="Q141" i="5" s="1"/>
  <c r="G141" i="5"/>
  <c r="N141" i="5" s="1"/>
  <c r="I64" i="5"/>
  <c r="P64" i="5" s="1"/>
  <c r="K64" i="5"/>
  <c r="R64" i="5" s="1"/>
  <c r="J64" i="5"/>
  <c r="Q64" i="5" s="1"/>
  <c r="G64" i="5"/>
  <c r="N64" i="5" s="1"/>
  <c r="F64" i="5"/>
  <c r="M64" i="5" s="1"/>
  <c r="H64" i="5"/>
  <c r="O64" i="5" s="1"/>
  <c r="E64" i="5"/>
  <c r="L64" i="5" s="1"/>
  <c r="I128" i="5"/>
  <c r="P128" i="5" s="1"/>
  <c r="F128" i="5"/>
  <c r="M128" i="5" s="1"/>
  <c r="G128" i="5"/>
  <c r="N128" i="5" s="1"/>
  <c r="E128" i="5"/>
  <c r="L128" i="5" s="1"/>
  <c r="J128" i="5"/>
  <c r="Q128" i="5" s="1"/>
  <c r="K128" i="5"/>
  <c r="R128" i="5" s="1"/>
  <c r="H128" i="5"/>
  <c r="O128" i="5" s="1"/>
  <c r="J59" i="5"/>
  <c r="Q59" i="5" s="1"/>
  <c r="G59" i="5"/>
  <c r="N59" i="5" s="1"/>
  <c r="I59" i="5"/>
  <c r="P59" i="5" s="1"/>
  <c r="H59" i="5"/>
  <c r="O59" i="5" s="1"/>
  <c r="F59" i="5"/>
  <c r="M59" i="5" s="1"/>
  <c r="K59" i="5"/>
  <c r="R59" i="5" s="1"/>
  <c r="E59" i="5"/>
  <c r="L59" i="5" s="1"/>
  <c r="J123" i="5"/>
  <c r="Q123" i="5" s="1"/>
  <c r="E123" i="5"/>
  <c r="L123" i="5" s="1"/>
  <c r="K123" i="5"/>
  <c r="R123" i="5" s="1"/>
  <c r="G123" i="5"/>
  <c r="N123" i="5" s="1"/>
  <c r="I123" i="5"/>
  <c r="P123" i="5" s="1"/>
  <c r="F123" i="5"/>
  <c r="M123" i="5" s="1"/>
  <c r="H123" i="5"/>
  <c r="O123" i="5" s="1"/>
  <c r="I46" i="5"/>
  <c r="P46" i="5" s="1"/>
  <c r="G46" i="5"/>
  <c r="N46" i="5" s="1"/>
  <c r="E46" i="5"/>
  <c r="L46" i="5" s="1"/>
  <c r="H46" i="5"/>
  <c r="O46" i="5" s="1"/>
  <c r="F46" i="5"/>
  <c r="M46" i="5" s="1"/>
  <c r="J46" i="5"/>
  <c r="Q46" i="5" s="1"/>
  <c r="K46" i="5"/>
  <c r="R46" i="5" s="1"/>
  <c r="I110" i="5"/>
  <c r="P110" i="5" s="1"/>
  <c r="K110" i="5"/>
  <c r="R110" i="5" s="1"/>
  <c r="J110" i="5"/>
  <c r="Q110" i="5" s="1"/>
  <c r="H110" i="5"/>
  <c r="O110" i="5" s="1"/>
  <c r="F110" i="5"/>
  <c r="M110" i="5" s="1"/>
  <c r="G110" i="5"/>
  <c r="N110" i="5" s="1"/>
  <c r="E110" i="5"/>
  <c r="L110" i="5" s="1"/>
  <c r="H33" i="5"/>
  <c r="O33" i="5" s="1"/>
  <c r="J33" i="5"/>
  <c r="Q33" i="5" s="1"/>
  <c r="G33" i="5"/>
  <c r="N33" i="5" s="1"/>
  <c r="E33" i="5"/>
  <c r="L33" i="5" s="1"/>
  <c r="K33" i="5"/>
  <c r="R33" i="5" s="1"/>
  <c r="F33" i="5"/>
  <c r="M33" i="5" s="1"/>
  <c r="I33" i="5"/>
  <c r="P33" i="5" s="1"/>
  <c r="K97" i="5"/>
  <c r="R97" i="5" s="1"/>
  <c r="I97" i="5"/>
  <c r="P97" i="5" s="1"/>
  <c r="G97" i="5"/>
  <c r="N97" i="5" s="1"/>
  <c r="J97" i="5"/>
  <c r="Q97" i="5" s="1"/>
  <c r="H97" i="5"/>
  <c r="O97" i="5" s="1"/>
  <c r="F97" i="5"/>
  <c r="M97" i="5" s="1"/>
  <c r="E97" i="5"/>
  <c r="L97" i="5" s="1"/>
  <c r="K68" i="5"/>
  <c r="R68" i="5" s="1"/>
  <c r="J68" i="5"/>
  <c r="Q68" i="5" s="1"/>
  <c r="I68" i="5"/>
  <c r="P68" i="5" s="1"/>
  <c r="E68" i="5"/>
  <c r="L68" i="5" s="1"/>
  <c r="K47" i="5"/>
  <c r="R47" i="5" s="1"/>
  <c r="J47" i="5"/>
  <c r="Q47" i="5" s="1"/>
  <c r="I47" i="5"/>
  <c r="P47" i="5" s="1"/>
  <c r="G47" i="5"/>
  <c r="N47" i="5" s="1"/>
  <c r="H47" i="5"/>
  <c r="O47" i="5" s="1"/>
  <c r="E47" i="5"/>
  <c r="L47" i="5" s="1"/>
  <c r="E111" i="5"/>
  <c r="L111" i="5" s="1"/>
  <c r="J111" i="5"/>
  <c r="Q111" i="5" s="1"/>
  <c r="K111" i="5"/>
  <c r="R111" i="5" s="1"/>
  <c r="K34" i="5"/>
  <c r="R34" i="5" s="1"/>
  <c r="H34" i="5"/>
  <c r="O34" i="5" s="1"/>
  <c r="I34" i="5"/>
  <c r="P34" i="5" s="1"/>
  <c r="J34" i="5"/>
  <c r="Q34" i="5" s="1"/>
  <c r="F34" i="5"/>
  <c r="M34" i="5" s="1"/>
  <c r="E34" i="5"/>
  <c r="L34" i="5" s="1"/>
  <c r="G34" i="5"/>
  <c r="N34" i="5" s="1"/>
  <c r="J98" i="5"/>
  <c r="Q98" i="5" s="1"/>
  <c r="K98" i="5"/>
  <c r="R98" i="5" s="1"/>
  <c r="E98" i="5"/>
  <c r="L98" i="5" s="1"/>
  <c r="I98" i="5"/>
  <c r="P98" i="5" s="1"/>
  <c r="F98" i="5"/>
  <c r="M98" i="5" s="1"/>
  <c r="H98" i="5"/>
  <c r="O98" i="5" s="1"/>
  <c r="G98" i="5"/>
  <c r="N98" i="5" s="1"/>
  <c r="H69" i="5"/>
  <c r="O69" i="5" s="1"/>
  <c r="I69" i="5"/>
  <c r="P69" i="5" s="1"/>
  <c r="K69" i="5"/>
  <c r="R69" i="5" s="1"/>
  <c r="F69" i="5"/>
  <c r="M69" i="5" s="1"/>
  <c r="G69" i="5"/>
  <c r="N69" i="5" s="1"/>
  <c r="E69" i="5"/>
  <c r="L69" i="5" s="1"/>
  <c r="J69" i="5"/>
  <c r="Q69" i="5" s="1"/>
  <c r="H133" i="5"/>
  <c r="O133" i="5" s="1"/>
  <c r="G133" i="5"/>
  <c r="N133" i="5" s="1"/>
  <c r="F133" i="5"/>
  <c r="M133" i="5" s="1"/>
  <c r="E133" i="5"/>
  <c r="L133" i="5" s="1"/>
  <c r="K133" i="5"/>
  <c r="R133" i="5" s="1"/>
  <c r="J133" i="5"/>
  <c r="Q133" i="5" s="1"/>
  <c r="I133" i="5"/>
  <c r="P133" i="5" s="1"/>
  <c r="I56" i="5"/>
  <c r="P56" i="5" s="1"/>
  <c r="K56" i="5"/>
  <c r="R56" i="5" s="1"/>
  <c r="J56" i="5"/>
  <c r="Q56" i="5" s="1"/>
  <c r="G56" i="5"/>
  <c r="N56" i="5" s="1"/>
  <c r="F56" i="5"/>
  <c r="M56" i="5" s="1"/>
  <c r="H56" i="5"/>
  <c r="O56" i="5" s="1"/>
  <c r="G120" i="5"/>
  <c r="N120" i="5" s="1"/>
  <c r="E120" i="5"/>
  <c r="L120" i="5" s="1"/>
  <c r="J120" i="5"/>
  <c r="Q120" i="5" s="1"/>
  <c r="H120" i="5"/>
  <c r="O120" i="5" s="1"/>
  <c r="F120" i="5"/>
  <c r="M120" i="5" s="1"/>
  <c r="K120" i="5"/>
  <c r="R120" i="5" s="1"/>
  <c r="I120" i="5"/>
  <c r="P120" i="5" s="1"/>
  <c r="E35" i="5"/>
  <c r="L35" i="5" s="1"/>
  <c r="G35" i="5"/>
  <c r="N35" i="5" s="1"/>
  <c r="J35" i="5"/>
  <c r="Q35" i="5" s="1"/>
  <c r="F35" i="5"/>
  <c r="M35" i="5" s="1"/>
  <c r="K35" i="5"/>
  <c r="R35" i="5" s="1"/>
  <c r="I35" i="5"/>
  <c r="P35" i="5" s="1"/>
  <c r="I99" i="5"/>
  <c r="P99" i="5" s="1"/>
  <c r="J99" i="5"/>
  <c r="Q99" i="5" s="1"/>
  <c r="E99" i="5"/>
  <c r="L99" i="5" s="1"/>
  <c r="F99" i="5"/>
  <c r="M99" i="5" s="1"/>
  <c r="K99" i="5"/>
  <c r="R99" i="5" s="1"/>
  <c r="H99" i="5"/>
  <c r="O99" i="5" s="1"/>
  <c r="G99" i="5"/>
  <c r="N99" i="5" s="1"/>
  <c r="K22" i="5"/>
  <c r="R22" i="5" s="1"/>
  <c r="G22" i="5"/>
  <c r="N22" i="5" s="1"/>
  <c r="H22" i="5"/>
  <c r="O22" i="5" s="1"/>
  <c r="E22" i="5"/>
  <c r="L22" i="5" s="1"/>
  <c r="I22" i="5"/>
  <c r="P22" i="5" s="1"/>
  <c r="J22" i="5"/>
  <c r="Q22" i="5" s="1"/>
  <c r="F22" i="5"/>
  <c r="M22" i="5" s="1"/>
  <c r="K86" i="5"/>
  <c r="R86" i="5" s="1"/>
  <c r="G86" i="5"/>
  <c r="N86" i="5" s="1"/>
  <c r="H86" i="5"/>
  <c r="O86" i="5" s="1"/>
  <c r="E86" i="5"/>
  <c r="L86" i="5" s="1"/>
  <c r="I86" i="5"/>
  <c r="P86" i="5" s="1"/>
  <c r="J86" i="5"/>
  <c r="Q86" i="5" s="1"/>
  <c r="F86" i="5"/>
  <c r="M86" i="5" s="1"/>
  <c r="K9" i="5"/>
  <c r="R9" i="5" s="1"/>
  <c r="I9" i="5"/>
  <c r="P9" i="5" s="1"/>
  <c r="G9" i="5"/>
  <c r="N9" i="5" s="1"/>
  <c r="E9" i="5"/>
  <c r="L9" i="5" s="1"/>
  <c r="J9" i="5"/>
  <c r="Q9" i="5" s="1"/>
  <c r="H9" i="5"/>
  <c r="O9" i="5" s="1"/>
  <c r="F9" i="5"/>
  <c r="M9" i="5" s="1"/>
  <c r="K73" i="5"/>
  <c r="R73" i="5" s="1"/>
  <c r="I73" i="5"/>
  <c r="P73" i="5" s="1"/>
  <c r="G73" i="5"/>
  <c r="N73" i="5" s="1"/>
  <c r="J73" i="5"/>
  <c r="Q73" i="5" s="1"/>
  <c r="H73" i="5"/>
  <c r="O73" i="5" s="1"/>
  <c r="F73" i="5"/>
  <c r="M73" i="5" s="1"/>
  <c r="K137" i="5"/>
  <c r="R137" i="5" s="1"/>
  <c r="I137" i="5"/>
  <c r="P137" i="5" s="1"/>
  <c r="G137" i="5"/>
  <c r="N137" i="5" s="1"/>
  <c r="J137" i="5"/>
  <c r="Q137" i="5" s="1"/>
  <c r="H137" i="5"/>
  <c r="O137" i="5" s="1"/>
  <c r="F137" i="5"/>
  <c r="M137" i="5" s="1"/>
  <c r="F60" i="5"/>
  <c r="M60" i="5" s="1"/>
  <c r="J60" i="5"/>
  <c r="Q60" i="5" s="1"/>
  <c r="K60" i="5"/>
  <c r="R60" i="5" s="1"/>
  <c r="G60" i="5"/>
  <c r="N60" i="5" s="1"/>
  <c r="H60" i="5"/>
  <c r="O60" i="5" s="1"/>
  <c r="I60" i="5"/>
  <c r="P60" i="5" s="1"/>
  <c r="F124" i="5"/>
  <c r="M124" i="5" s="1"/>
  <c r="E124" i="5"/>
  <c r="L124" i="5" s="1"/>
  <c r="K124" i="5"/>
  <c r="R124" i="5" s="1"/>
  <c r="I124" i="5"/>
  <c r="P124" i="5" s="1"/>
  <c r="G124" i="5"/>
  <c r="N124" i="5" s="1"/>
  <c r="J124" i="5"/>
  <c r="Q124" i="5" s="1"/>
  <c r="H124" i="5"/>
  <c r="O124" i="5" s="1"/>
  <c r="F138" i="5"/>
  <c r="M138" i="5" s="1"/>
  <c r="G138" i="5"/>
  <c r="N138" i="5" s="1"/>
  <c r="F74" i="5"/>
  <c r="M74" i="5" s="1"/>
  <c r="G74" i="5"/>
  <c r="N74" i="5" s="1"/>
  <c r="F95" i="5"/>
  <c r="M95" i="5" s="1"/>
  <c r="H63" i="5"/>
  <c r="O63" i="5" s="1"/>
  <c r="G85" i="5"/>
  <c r="N85" i="5" s="1"/>
  <c r="F85" i="5"/>
  <c r="M85" i="5" s="1"/>
  <c r="F53" i="5"/>
  <c r="M53" i="5" s="1"/>
  <c r="H53" i="5"/>
  <c r="O53" i="5" s="1"/>
  <c r="G21" i="5"/>
  <c r="N21" i="5" s="1"/>
  <c r="F5" i="5"/>
  <c r="M5" i="5" s="1"/>
  <c r="G114" i="5"/>
  <c r="N114" i="5" s="1"/>
  <c r="F82" i="5"/>
  <c r="M82" i="5" s="1"/>
  <c r="H82" i="5"/>
  <c r="O82" i="5" s="1"/>
  <c r="E50" i="5"/>
  <c r="L50" i="5" s="1"/>
  <c r="E18" i="5"/>
  <c r="L18" i="5" s="1"/>
  <c r="H31" i="5"/>
  <c r="O31" i="5" s="1"/>
  <c r="F145" i="5"/>
  <c r="M145" i="5" s="1"/>
  <c r="F113" i="5"/>
  <c r="M113" i="5" s="1"/>
  <c r="G81" i="5"/>
  <c r="N81" i="5" s="1"/>
  <c r="G49" i="5"/>
  <c r="N49" i="5" s="1"/>
  <c r="F17" i="5"/>
  <c r="M17" i="5" s="1"/>
  <c r="G126" i="5"/>
  <c r="N126" i="5" s="1"/>
  <c r="H62" i="5"/>
  <c r="O62" i="5" s="1"/>
  <c r="G139" i="5"/>
  <c r="N139" i="5" s="1"/>
  <c r="E107" i="5"/>
  <c r="L107" i="5" s="1"/>
  <c r="E43" i="5"/>
  <c r="L43" i="5" s="1"/>
  <c r="H11" i="5"/>
  <c r="O11" i="5" s="1"/>
  <c r="E80" i="5"/>
  <c r="L80" i="5" s="1"/>
  <c r="F80" i="5"/>
  <c r="M80" i="5" s="1"/>
  <c r="F48" i="5"/>
  <c r="M48" i="5" s="1"/>
  <c r="H125" i="5"/>
  <c r="O125" i="5" s="1"/>
  <c r="E93" i="5"/>
  <c r="L93" i="5" s="1"/>
  <c r="E29" i="5"/>
  <c r="L29" i="5" s="1"/>
  <c r="G29" i="5"/>
  <c r="N29" i="5" s="1"/>
  <c r="E138" i="5"/>
  <c r="L138" i="5" s="1"/>
  <c r="F106" i="5"/>
  <c r="M106" i="5" s="1"/>
  <c r="E74" i="5"/>
  <c r="L74" i="5" s="1"/>
  <c r="H42" i="5"/>
  <c r="O42" i="5" s="1"/>
  <c r="F42" i="5"/>
  <c r="M42" i="5" s="1"/>
  <c r="E89" i="5"/>
  <c r="L89" i="5" s="1"/>
  <c r="E20" i="5"/>
  <c r="L20" i="5" s="1"/>
  <c r="H127" i="5"/>
  <c r="O127" i="5" s="1"/>
  <c r="G95" i="5"/>
  <c r="N95" i="5" s="1"/>
  <c r="G63" i="5"/>
  <c r="N63" i="5" s="1"/>
  <c r="F12" i="5"/>
  <c r="M12" i="5" s="1"/>
  <c r="G12" i="5"/>
  <c r="N12" i="5" s="1"/>
  <c r="E12" i="5"/>
  <c r="L12" i="5" s="1"/>
</calcChain>
</file>

<file path=xl/sharedStrings.xml><?xml version="1.0" encoding="utf-8"?>
<sst xmlns="http://schemas.openxmlformats.org/spreadsheetml/2006/main" count="58" uniqueCount="58">
  <si>
    <t>[L]</t>
  </si>
  <si>
    <t>pL</t>
  </si>
  <si>
    <t>ML</t>
  </si>
  <si>
    <t>M</t>
  </si>
  <si>
    <t>log[M]</t>
  </si>
  <si>
    <t>log[ML]</t>
  </si>
  <si>
    <t>ML2</t>
  </si>
  <si>
    <t>ML3</t>
  </si>
  <si>
    <t>ML4</t>
  </si>
  <si>
    <t>log[ML3]</t>
  </si>
  <si>
    <t>log[ML2]</t>
  </si>
  <si>
    <t>log[ML4]</t>
  </si>
  <si>
    <t>Alpha plots for stepwise metal-ligand complexes</t>
  </si>
  <si>
    <t>(charges are not shown)</t>
  </si>
  <si>
    <t>Quick Start</t>
  </si>
  <si>
    <t>Worksheets in this file</t>
  </si>
  <si>
    <t xml:space="preserve"> 'notes' - this page with background information.</t>
  </si>
  <si>
    <t>Background</t>
  </si>
  <si>
    <t xml:space="preserve"> 'alpha plot' - alpha values of all equilibrium species plotted versus ligand concentration.</t>
  </si>
  <si>
    <t>alpha-plots-ML-complex.xls</t>
  </si>
  <si>
    <t>logβ</t>
  </si>
  <si>
    <r>
      <t>M(</t>
    </r>
    <r>
      <rPr>
        <b/>
        <i/>
        <sz val="11"/>
        <rFont val="Calibri"/>
        <family val="2"/>
      </rPr>
      <t>aq</t>
    </r>
    <r>
      <rPr>
        <b/>
        <sz val="11"/>
        <rFont val="Calibri"/>
        <family val="2"/>
      </rPr>
      <t>) + xL(</t>
    </r>
    <r>
      <rPr>
        <b/>
        <i/>
        <sz val="11"/>
        <rFont val="Calibri"/>
        <family val="2"/>
      </rPr>
      <t>aq</t>
    </r>
    <r>
      <rPr>
        <b/>
        <sz val="11"/>
        <rFont val="Calibri"/>
        <family val="2"/>
      </rPr>
      <t>)  &lt;==&gt;  ML</t>
    </r>
    <r>
      <rPr>
        <b/>
        <vertAlign val="subscript"/>
        <sz val="11"/>
        <rFont val="Calibri"/>
        <family val="2"/>
      </rPr>
      <t>x</t>
    </r>
    <r>
      <rPr>
        <b/>
        <sz val="11"/>
        <rFont val="Calibri"/>
        <family val="2"/>
      </rPr>
      <t>(</t>
    </r>
    <r>
      <rPr>
        <b/>
        <i/>
        <sz val="11"/>
        <rFont val="Calibri"/>
        <family val="2"/>
      </rPr>
      <t>aq</t>
    </r>
    <r>
      <rPr>
        <b/>
        <sz val="11"/>
        <rFont val="Calibri"/>
        <family val="2"/>
      </rPr>
      <t>)</t>
    </r>
  </si>
  <si>
    <r>
      <t>log</t>
    </r>
    <r>
      <rPr>
        <i/>
        <sz val="11"/>
        <rFont val="Calibri"/>
        <family val="2"/>
      </rPr>
      <t>K</t>
    </r>
    <r>
      <rPr>
        <vertAlign val="subscript"/>
        <sz val="11"/>
        <rFont val="Calibri"/>
        <family val="2"/>
      </rPr>
      <t>f</t>
    </r>
  </si>
  <si>
    <r>
      <t>K</t>
    </r>
    <r>
      <rPr>
        <vertAlign val="subscript"/>
        <sz val="11"/>
        <rFont val="Calibri"/>
        <family val="2"/>
      </rPr>
      <t>1</t>
    </r>
  </si>
  <si>
    <r>
      <t>K</t>
    </r>
    <r>
      <rPr>
        <vertAlign val="subscript"/>
        <sz val="11"/>
        <rFont val="Calibri"/>
        <family val="2"/>
      </rPr>
      <t>2</t>
    </r>
    <r>
      <rPr>
        <sz val="10"/>
        <rFont val="Arial"/>
        <family val="2"/>
      </rPr>
      <t/>
    </r>
  </si>
  <si>
    <r>
      <t>K</t>
    </r>
    <r>
      <rPr>
        <vertAlign val="subscript"/>
        <sz val="11"/>
        <rFont val="Calibri"/>
        <family val="2"/>
      </rPr>
      <t>3</t>
    </r>
    <r>
      <rPr>
        <sz val="10"/>
        <rFont val="Arial"/>
        <family val="2"/>
      </rPr>
      <t/>
    </r>
  </si>
  <si>
    <r>
      <t>K</t>
    </r>
    <r>
      <rPr>
        <vertAlign val="subscript"/>
        <sz val="11"/>
        <rFont val="Calibri"/>
        <family val="2"/>
      </rPr>
      <t>4</t>
    </r>
    <r>
      <rPr>
        <sz val="10"/>
        <rFont val="Arial"/>
        <family val="2"/>
      </rPr>
      <t/>
    </r>
  </si>
  <si>
    <r>
      <t>β</t>
    </r>
    <r>
      <rPr>
        <vertAlign val="subscript"/>
        <sz val="11"/>
        <rFont val="Calibri"/>
        <family val="2"/>
      </rPr>
      <t>1</t>
    </r>
  </si>
  <si>
    <r>
      <t>β</t>
    </r>
    <r>
      <rPr>
        <vertAlign val="subscript"/>
        <sz val="11"/>
        <rFont val="Calibri"/>
        <family val="2"/>
      </rPr>
      <t>2</t>
    </r>
  </si>
  <si>
    <r>
      <t>β</t>
    </r>
    <r>
      <rPr>
        <vertAlign val="subscript"/>
        <sz val="11"/>
        <rFont val="Calibri"/>
        <family val="2"/>
      </rPr>
      <t>3</t>
    </r>
  </si>
  <si>
    <r>
      <t>β</t>
    </r>
    <r>
      <rPr>
        <vertAlign val="subscript"/>
        <sz val="11"/>
        <rFont val="Calibri"/>
        <family val="2"/>
      </rPr>
      <t>4</t>
    </r>
  </si>
  <si>
    <r>
      <t>β</t>
    </r>
    <r>
      <rPr>
        <vertAlign val="subscript"/>
        <sz val="11"/>
        <rFont val="Calibri"/>
        <family val="2"/>
      </rPr>
      <t>5</t>
    </r>
  </si>
  <si>
    <r>
      <t>β</t>
    </r>
    <r>
      <rPr>
        <vertAlign val="subscript"/>
        <sz val="11"/>
        <rFont val="Calibri"/>
        <family val="2"/>
      </rPr>
      <t>6</t>
    </r>
  </si>
  <si>
    <t>Many metal ions will form complexes with ligands in different proportions, i.e., stepwise.</t>
  </si>
  <si>
    <t>As an example, the following complexes are possible for AgCl:</t>
  </si>
  <si>
    <t>Instructions:</t>
  </si>
  <si>
    <r>
      <t>Enter log</t>
    </r>
    <r>
      <rPr>
        <sz val="11"/>
        <rFont val="Symbol"/>
        <family val="1"/>
        <charset val="2"/>
      </rPr>
      <t>b</t>
    </r>
    <r>
      <rPr>
        <sz val="11"/>
        <rFont val="Calibri"/>
        <family val="2"/>
      </rPr>
      <t xml:space="preserve"> values in the unshaded cells</t>
    </r>
  </si>
  <si>
    <t xml:space="preserve"> 'calculations' - calculated alpha values. Look here for numerical alpha values at a specific ligand concentration.</t>
  </si>
  <si>
    <t>denom</t>
  </si>
  <si>
    <t>ML6</t>
  </si>
  <si>
    <t>ML5</t>
  </si>
  <si>
    <t>log[ML6]</t>
  </si>
  <si>
    <t>log[ML5]</t>
  </si>
  <si>
    <r>
      <t>K</t>
    </r>
    <r>
      <rPr>
        <vertAlign val="subscript"/>
        <sz val="11"/>
        <rFont val="Calibri"/>
        <family val="2"/>
      </rPr>
      <t>5</t>
    </r>
  </si>
  <si>
    <r>
      <t>K</t>
    </r>
    <r>
      <rPr>
        <vertAlign val="subscript"/>
        <sz val="11"/>
        <rFont val="Calibri"/>
        <family val="2"/>
      </rPr>
      <t>6</t>
    </r>
  </si>
  <si>
    <t>Scroll down to find the exact alpha values for a given ligand concentration.</t>
  </si>
  <si>
    <t xml:space="preserve">For complexes with fewer than 6 ligands, </t>
  </si>
  <si>
    <r>
      <rPr>
        <i/>
        <sz val="11"/>
        <rFont val="Calibri"/>
        <family val="2"/>
      </rPr>
      <t>K</t>
    </r>
    <r>
      <rPr>
        <vertAlign val="subscript"/>
        <sz val="11"/>
        <rFont val="Calibri"/>
        <family val="2"/>
      </rPr>
      <t>1</t>
    </r>
  </si>
  <si>
    <r>
      <rPr>
        <i/>
        <sz val="11"/>
        <rFont val="Calibri"/>
        <family val="2"/>
      </rPr>
      <t>K</t>
    </r>
    <r>
      <rPr>
        <vertAlign val="subscript"/>
        <sz val="11"/>
        <rFont val="Calibri"/>
        <family val="2"/>
      </rPr>
      <t>2</t>
    </r>
  </si>
  <si>
    <r>
      <rPr>
        <i/>
        <sz val="11"/>
        <rFont val="Calibri"/>
        <family val="2"/>
      </rPr>
      <t>K</t>
    </r>
    <r>
      <rPr>
        <vertAlign val="subscript"/>
        <sz val="11"/>
        <rFont val="Calibri"/>
        <family val="2"/>
      </rPr>
      <t>3</t>
    </r>
  </si>
  <si>
    <r>
      <rPr>
        <i/>
        <sz val="11"/>
        <rFont val="Calibri"/>
        <family val="2"/>
      </rPr>
      <t>K</t>
    </r>
    <r>
      <rPr>
        <vertAlign val="subscript"/>
        <sz val="11"/>
        <rFont val="Calibri"/>
        <family val="2"/>
      </rPr>
      <t>4</t>
    </r>
  </si>
  <si>
    <r>
      <t xml:space="preserve">where </t>
    </r>
    <r>
      <rPr>
        <i/>
        <sz val="11"/>
        <rFont val="Calibri"/>
        <family val="2"/>
      </rPr>
      <t>K</t>
    </r>
    <r>
      <rPr>
        <sz val="11"/>
        <rFont val="Calibri"/>
        <family val="2"/>
      </rPr>
      <t xml:space="preserve"> is a stepwise formation constant. Tabulated values are often as β or logβ, a cumulative formation constant.</t>
    </r>
  </si>
  <si>
    <r>
      <t>Click on the 'alpha plot' worksheet and enter log</t>
    </r>
    <r>
      <rPr>
        <sz val="11"/>
        <rFont val="Symbol"/>
        <family val="1"/>
        <charset val="2"/>
      </rPr>
      <t>b</t>
    </r>
    <r>
      <rPr>
        <sz val="11"/>
        <rFont val="Calibri"/>
        <family val="2"/>
      </rPr>
      <t xml:space="preserve"> values for a metal-ligand complex.</t>
    </r>
  </si>
  <si>
    <t xml:space="preserve">ver. </t>
  </si>
  <si>
    <r>
      <t xml:space="preserve">   leave higher log</t>
    </r>
    <r>
      <rPr>
        <sz val="11"/>
        <rFont val="Symbol"/>
        <family val="1"/>
        <charset val="2"/>
      </rPr>
      <t>b</t>
    </r>
    <r>
      <rPr>
        <sz val="11"/>
        <rFont val="Calibri"/>
        <family val="2"/>
      </rPr>
      <t xml:space="preserve"> values as -10</t>
    </r>
  </si>
  <si>
    <t>Copyright 2007-2015 Brian M. Tissue, all rights reserved.</t>
  </si>
  <si>
    <r>
      <t xml:space="preserve">For use with Brian M. Tissue, </t>
    </r>
    <r>
      <rPr>
        <i/>
        <sz val="11"/>
        <rFont val="Calibri"/>
        <family val="2"/>
      </rPr>
      <t>Basics of Analytical Chemistry and Chemical Equilibria,</t>
    </r>
    <r>
      <rPr>
        <sz val="11"/>
        <rFont val="Calibri"/>
        <family val="2"/>
      </rPr>
      <t xml:space="preserve"> (Wiley: New York, 2013).</t>
    </r>
  </si>
  <si>
    <t>http://www.tissuegroup.chem.vt.edu/a-text/index.html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</si>
</sst>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name val="Calibri"/>
      <family val="2"/>
    </font>
    <font>
      <vertAlign val="subscript"/>
      <sz val="11"/>
      <name val="Calibri"/>
      <family val="2"/>
    </font>
    <font>
      <b/>
      <i/>
      <sz val="11"/>
      <name val="Calibri"/>
      <family val="2"/>
    </font>
    <font>
      <b/>
      <vertAlign val="subscript"/>
      <sz val="11"/>
      <name val="Calibri"/>
      <family val="2"/>
    </font>
    <font>
      <sz val="11"/>
      <name val="Symbol"/>
      <family val="1"/>
      <charset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1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/>
    <xf numFmtId="0" fontId="3" fillId="0" borderId="0" xfId="0" applyFont="1" applyFill="1" applyBorder="1"/>
    <xf numFmtId="0" fontId="4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4" fillId="2" borderId="4" xfId="0" quotePrefix="1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0" borderId="0" xfId="0" applyFont="1" applyFill="1" applyBorder="1"/>
    <xf numFmtId="1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3" fillId="0" borderId="0" xfId="0" applyFont="1" applyFill="1" applyBorder="1" applyAlignment="1">
      <alignment horizontal="center"/>
    </xf>
    <xf numFmtId="0" fontId="11" fillId="0" borderId="0" xfId="0" applyFont="1"/>
    <xf numFmtId="14" fontId="13" fillId="2" borderId="0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center"/>
    </xf>
    <xf numFmtId="11" fontId="15" fillId="3" borderId="0" xfId="0" applyNumberFormat="1" applyFont="1" applyFill="1" applyAlignment="1">
      <alignment horizontal="left"/>
    </xf>
    <xf numFmtId="11" fontId="13" fillId="3" borderId="0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/>
    <xf numFmtId="11" fontId="13" fillId="3" borderId="0" xfId="0" applyNumberFormat="1" applyFont="1" applyFill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165" fontId="13" fillId="3" borderId="9" xfId="0" applyNumberFormat="1" applyFont="1" applyFill="1" applyBorder="1" applyAlignment="1">
      <alignment horizontal="center"/>
    </xf>
    <xf numFmtId="11" fontId="13" fillId="3" borderId="9" xfId="0" applyNumberFormat="1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11" fontId="13" fillId="3" borderId="0" xfId="0" applyNumberFormat="1" applyFont="1" applyFill="1" applyAlignment="1">
      <alignment horizontal="left"/>
    </xf>
    <xf numFmtId="49" fontId="12" fillId="4" borderId="0" xfId="0" applyNumberFormat="1" applyFont="1" applyFill="1" applyBorder="1" applyAlignment="1">
      <alignment horizontal="left"/>
    </xf>
    <xf numFmtId="0" fontId="1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8834951456311"/>
          <c:y val="0.13878042459882389"/>
          <c:w val="0.83083468817409967"/>
          <c:h val="0.67940356822485792"/>
        </c:manualLayout>
      </c:layout>
      <c:scatterChart>
        <c:scatterStyle val="smoothMarker"/>
        <c:varyColors val="0"/>
        <c:ser>
          <c:idx val="6"/>
          <c:order val="0"/>
          <c:tx>
            <c:v>ML6</c:v>
          </c:tx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calculations!$E$5:$E$145</c:f>
              <c:numCache>
                <c:formatCode>0.00E+00</c:formatCode>
                <c:ptCount val="141"/>
                <c:pt idx="0">
                  <c:v>4.7726721033064741E-12</c:v>
                </c:pt>
                <c:pt idx="1">
                  <c:v>1.4908282867528211E-12</c:v>
                </c:pt>
                <c:pt idx="2">
                  <c:v>4.6430608994399411E-13</c:v>
                </c:pt>
                <c:pt idx="3">
                  <c:v>1.4408119931400708E-13</c:v>
                </c:pt>
                <c:pt idx="4">
                  <c:v>4.451465972949736E-14</c:v>
                </c:pt>
                <c:pt idx="5">
                  <c:v>1.3680688860293641E-14</c:v>
                </c:pt>
                <c:pt idx="6">
                  <c:v>4.1782098670834137E-15</c:v>
                </c:pt>
                <c:pt idx="7">
                  <c:v>1.2667100210150341E-15</c:v>
                </c:pt>
                <c:pt idx="8">
                  <c:v>3.8077546042323667E-16</c:v>
                </c:pt>
                <c:pt idx="9">
                  <c:v>1.133599216026365E-16</c:v>
                </c:pt>
                <c:pt idx="10">
                  <c:v>3.3386057541675238E-17</c:v>
                </c:pt>
                <c:pt idx="11">
                  <c:v>9.7175637230770388E-18</c:v>
                </c:pt>
                <c:pt idx="12">
                  <c:v>2.7931747599356483E-18</c:v>
                </c:pt>
                <c:pt idx="13">
                  <c:v>7.9244659623044566E-19</c:v>
                </c:pt>
                <c:pt idx="14">
                  <c:v>2.2186975763363175E-19</c:v>
                </c:pt>
                <c:pt idx="15">
                  <c:v>6.1313682015309981E-20</c:v>
                </c:pt>
                <c:pt idx="16">
                  <c:v>1.673266582103855E-20</c:v>
                </c:pt>
                <c:pt idx="17">
                  <c:v>4.5129397643413897E-21</c:v>
                </c:pt>
                <c:pt idx="18">
                  <c:v>1.2041177320375671E-21</c:v>
                </c:pt>
                <c:pt idx="19">
                  <c:v>3.181831714448005E-22</c:v>
                </c:pt>
                <c:pt idx="20">
                  <c:v>8.3366246918342682E-23</c:v>
                </c:pt>
                <c:pt idx="21">
                  <c:v>2.1682430642901062E-23</c:v>
                </c:pt>
                <c:pt idx="22">
                  <c:v>5.6040636330997512E-24</c:v>
                </c:pt>
                <c:pt idx="23">
                  <c:v>1.440811993146453E-24</c:v>
                </c:pt>
                <c:pt idx="24">
                  <c:v>3.6881143679958037E-25</c:v>
                </c:pt>
                <c:pt idx="25">
                  <c:v>9.4064905689722113E-26</c:v>
                </c:pt>
                <c:pt idx="26">
                  <c:v>2.3920023285232929E-26</c:v>
                </c:pt>
                <c:pt idx="27">
                  <c:v>6.0680019366120909E-27</c:v>
                </c:pt>
                <c:pt idx="28">
                  <c:v>1.5363107798782553E-27</c:v>
                </c:pt>
                <c:pt idx="29">
                  <c:v>3.8835220422899661E-28</c:v>
                </c:pt>
                <c:pt idx="30">
                  <c:v>9.8043769612741528E-29</c:v>
                </c:pt>
                <c:pt idx="31">
                  <c:v>2.4726968278153104E-29</c:v>
                </c:pt>
                <c:pt idx="32">
                  <c:v>6.231128188594169E-30</c:v>
                </c:pt>
                <c:pt idx="33">
                  <c:v>1.5692011806545553E-30</c:v>
                </c:pt>
                <c:pt idx="34">
                  <c:v>3.9496981380381269E-31</c:v>
                </c:pt>
                <c:pt idx="35">
                  <c:v>9.9372998765855878E-32</c:v>
                </c:pt>
                <c:pt idx="36">
                  <c:v>2.4993599584752811E-32</c:v>
                </c:pt>
                <c:pt idx="37">
                  <c:v>6.2845541839581673E-33</c:v>
                </c:pt>
                <c:pt idx="38">
                  <c:v>1.579897119096015E-33</c:v>
                </c:pt>
                <c:pt idx="39">
                  <c:v>3.9710967614616226E-34</c:v>
                </c:pt>
                <c:pt idx="40">
                  <c:v>9.9800871082926647E-35</c:v>
                </c:pt>
                <c:pt idx="41">
                  <c:v>2.507911659393301E-35</c:v>
                </c:pt>
                <c:pt idx="42">
                  <c:v>6.3016401498812033E-36</c:v>
                </c:pt>
                <c:pt idx="43">
                  <c:v>1.583309882578529E-36</c:v>
                </c:pt>
                <c:pt idx="44">
                  <c:v>3.9779119377674812E-37</c:v>
                </c:pt>
                <c:pt idx="45">
                  <c:v>9.9936944051164621E-38</c:v>
                </c:pt>
                <c:pt idx="46">
                  <c:v>2.5106281367390424E-38</c:v>
                </c:pt>
                <c:pt idx="47">
                  <c:v>6.3070625579723898E-39</c:v>
                </c:pt>
                <c:pt idx="48">
                  <c:v>1.5843921636666916E-39</c:v>
                </c:pt>
                <c:pt idx="49">
                  <c:v>3.9800719566604873E-40</c:v>
                </c:pt>
                <c:pt idx="50">
                  <c:v>9.9980051357127388E-41</c:v>
                </c:pt>
                <c:pt idx="51">
                  <c:v>2.5114883874247333E-41</c:v>
                </c:pt>
                <c:pt idx="52">
                  <c:v>6.308779216554521E-42</c:v>
                </c:pt>
                <c:pt idx="53">
                  <c:v>1.5847347189891989E-42</c:v>
                </c:pt>
                <c:pt idx="54">
                  <c:v>3.9807555028857643E-43</c:v>
                </c:pt>
                <c:pt idx="55">
                  <c:v>9.9993690824636223E-44</c:v>
                </c:pt>
                <c:pt idx="56">
                  <c:v>2.5117605452776468E-44</c:v>
                </c:pt>
                <c:pt idx="57">
                  <c:v>6.3093222661582595E-45</c:v>
                </c:pt>
                <c:pt idx="58">
                  <c:v>1.5848430753225711E-45</c:v>
                </c:pt>
                <c:pt idx="59">
                  <c:v>3.9809717080467188E-46</c:v>
                </c:pt>
                <c:pt idx="60">
                  <c:v>9.9998004777494428E-47</c:v>
                </c:pt>
                <c:pt idx="61">
                  <c:v>2.5118466214234513E-47</c:v>
                </c:pt>
                <c:pt idx="62">
                  <c:v>6.3094940129783721E-48</c:v>
                </c:pt>
                <c:pt idx="63">
                  <c:v>1.5848773436876658E-48</c:v>
                </c:pt>
                <c:pt idx="64">
                  <c:v>3.9810400830094736E-49</c:v>
                </c:pt>
                <c:pt idx="65">
                  <c:v>9.99993690466349E-50</c:v>
                </c:pt>
                <c:pt idx="66">
                  <c:v>2.5118738423185309E-50</c:v>
                </c:pt>
                <c:pt idx="67">
                  <c:v>6.309548326037517E-51</c:v>
                </c:pt>
                <c:pt idx="68">
                  <c:v>1.5848881806046106E-51</c:v>
                </c:pt>
                <c:pt idx="69">
                  <c:v>3.9810617055600295E-52</c:v>
                </c:pt>
                <c:pt idx="70">
                  <c:v>9.9999800474166014E-53</c:v>
                </c:pt>
                <c:pt idx="71">
                  <c:v>2.5118824504441771E-53</c:v>
                </c:pt>
                <c:pt idx="72">
                  <c:v>6.3095655015294632E-54</c:v>
                </c:pt>
                <c:pt idx="73">
                  <c:v>1.5848916075694849E-54</c:v>
                </c:pt>
                <c:pt idx="74">
                  <c:v>3.98106854325971E-55</c:v>
                </c:pt>
                <c:pt idx="75">
                  <c:v>9.9999936904303038E-56</c:v>
                </c:pt>
                <c:pt idx="76">
                  <c:v>2.5118851725847556E-56</c:v>
                </c:pt>
                <c:pt idx="77">
                  <c:v>6.3095709329164252E-57</c:v>
                </c:pt>
                <c:pt idx="78">
                  <c:v>1.5848926912740289E-57</c:v>
                </c:pt>
                <c:pt idx="79">
                  <c:v>3.9810707055351379E-58</c:v>
                </c:pt>
                <c:pt idx="80">
                  <c:v>9.9999980047380332E-59</c:v>
                </c:pt>
                <c:pt idx="81">
                  <c:v>2.5118860334024483E-59</c:v>
                </c:pt>
                <c:pt idx="82">
                  <c:v>6.3095726504737675E-60</c:v>
                </c:pt>
                <c:pt idx="83">
                  <c:v>1.5848930339717799E-60</c:v>
                </c:pt>
                <c:pt idx="84">
                  <c:v>3.9810713893071739E-61</c:v>
                </c:pt>
                <c:pt idx="85">
                  <c:v>9.9999993690426174E-62</c:v>
                </c:pt>
                <c:pt idx="86">
                  <c:v>2.5118863056170383E-62</c:v>
                </c:pt>
                <c:pt idx="87">
                  <c:v>6.3095731936133195E-63</c:v>
                </c:pt>
                <c:pt idx="88">
                  <c:v>1.5848931423423384E-63</c:v>
                </c:pt>
                <c:pt idx="89">
                  <c:v>3.9810716055348616E-64</c:v>
                </c:pt>
                <c:pt idx="90">
                  <c:v>9.9999998004737211E-65</c:v>
                </c:pt>
                <c:pt idx="91">
                  <c:v>2.511886391698822E-65</c:v>
                </c:pt>
                <c:pt idx="92">
                  <c:v>6.309573365369044E-66</c:v>
                </c:pt>
                <c:pt idx="93">
                  <c:v>1.5848931766121391E-66</c:v>
                </c:pt>
                <c:pt idx="94">
                  <c:v>3.9810716739121124E-67</c:v>
                </c:pt>
                <c:pt idx="95">
                  <c:v>9.9999999369041178E-68</c:v>
                </c:pt>
                <c:pt idx="96">
                  <c:v>2.5118864189203029E-68</c:v>
                </c:pt>
                <c:pt idx="97">
                  <c:v>6.309573419683049E-69</c:v>
                </c:pt>
                <c:pt idx="98">
                  <c:v>1.584893187449211E-69</c:v>
                </c:pt>
                <c:pt idx="99">
                  <c:v>3.9810716955349223E-70</c:v>
                </c:pt>
                <c:pt idx="100">
                  <c:v>9.9999999800473268E-71</c:v>
                </c:pt>
                <c:pt idx="101">
                  <c:v>2.5118864275284521E-71</c:v>
                </c:pt>
                <c:pt idx="102">
                  <c:v>6.3095734368585376E-72</c:v>
                </c:pt>
                <c:pt idx="103">
                  <c:v>1.584893190876167E-72</c:v>
                </c:pt>
                <c:pt idx="104">
                  <c:v>3.9810717023725862E-73</c:v>
                </c:pt>
                <c:pt idx="105">
                  <c:v>9.9999999936902141E-74</c:v>
                </c:pt>
                <c:pt idx="106">
                  <c:v>2.5118864302506151E-74</c:v>
                </c:pt>
                <c:pt idx="107">
                  <c:v>6.3095734422899841E-75</c:v>
                </c:pt>
                <c:pt idx="108">
                  <c:v>1.5848931919598863E-75</c:v>
                </c:pt>
                <c:pt idx="109">
                  <c:v>3.9810717045348918E-76</c:v>
                </c:pt>
                <c:pt idx="110">
                  <c:v>9.9999999980046829E-77</c:v>
                </c:pt>
                <c:pt idx="111">
                  <c:v>2.5118864311114518E-77</c:v>
                </c:pt>
                <c:pt idx="112">
                  <c:v>6.3095734440075811E-78</c:v>
                </c:pt>
                <c:pt idx="113">
                  <c:v>1.5848931923025617E-78</c:v>
                </c:pt>
                <c:pt idx="114">
                  <c:v>3.981071705218609E-79</c:v>
                </c:pt>
                <c:pt idx="115">
                  <c:v>9.9999999993687527E-80</c:v>
                </c:pt>
                <c:pt idx="116">
                  <c:v>2.5118864313836287E-80</c:v>
                </c:pt>
                <c:pt idx="117">
                  <c:v>6.309573444550638E-81</c:v>
                </c:pt>
                <c:pt idx="118">
                  <c:v>1.5848931924109452E-81</c:v>
                </c:pt>
                <c:pt idx="119">
                  <c:v>3.9810717054348698E-82</c:v>
                </c:pt>
                <c:pt idx="120">
                  <c:v>9.9999999998004168E-83</c:v>
                </c:pt>
                <c:pt idx="121">
                  <c:v>2.5118864314697324E-83</c:v>
                </c:pt>
                <c:pt idx="122">
                  <c:v>6.3095734447224399E-84</c:v>
                </c:pt>
                <c:pt idx="123">
                  <c:v>1.5848931924452257E-84</c:v>
                </c:pt>
                <c:pt idx="124">
                  <c:v>3.981071705503274E-85</c:v>
                </c:pt>
                <c:pt idx="125">
                  <c:v>9.9999999999367626E-86</c:v>
                </c:pt>
                <c:pt idx="126">
                  <c:v>2.511886431496971E-86</c:v>
                </c:pt>
                <c:pt idx="127">
                  <c:v>6.3095734447768018E-87</c:v>
                </c:pt>
                <c:pt idx="128">
                  <c:v>1.5848931924560396E-87</c:v>
                </c:pt>
                <c:pt idx="129">
                  <c:v>3.9810717055248371E-88</c:v>
                </c:pt>
                <c:pt idx="130">
                  <c:v>9.9999999999799943E-89</c:v>
                </c:pt>
                <c:pt idx="131">
                  <c:v>2.5118864315055437E-89</c:v>
                </c:pt>
                <c:pt idx="132">
                  <c:v>6.3095734447938906E-90</c:v>
                </c:pt>
                <c:pt idx="133">
                  <c:v>1.5848931924594792E-90</c:v>
                </c:pt>
                <c:pt idx="134">
                  <c:v>3.9810717055317104E-91</c:v>
                </c:pt>
                <c:pt idx="135">
                  <c:v>9.9999999999934886E-92</c:v>
                </c:pt>
                <c:pt idx="136">
                  <c:v>2.5118864315082834E-92</c:v>
                </c:pt>
                <c:pt idx="137">
                  <c:v>6.3095734447993647E-93</c:v>
                </c:pt>
                <c:pt idx="138">
                  <c:v>1.5848931924605734E-93</c:v>
                </c:pt>
                <c:pt idx="139">
                  <c:v>3.9810717055338985E-94</c:v>
                </c:pt>
                <c:pt idx="140">
                  <c:v>9.9999999999979504E-95</c:v>
                </c:pt>
              </c:numCache>
            </c:numRef>
          </c:yVal>
          <c:smooth val="1"/>
        </c:ser>
        <c:ser>
          <c:idx val="5"/>
          <c:order val="1"/>
          <c:tx>
            <c:v>ML5</c:v>
          </c:tx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calculations!$F$5:$F$145</c:f>
              <c:numCache>
                <c:formatCode>0.00E+00</c:formatCode>
                <c:ptCount val="141"/>
                <c:pt idx="0">
                  <c:v>4.7726721033064741E-12</c:v>
                </c:pt>
                <c:pt idx="1">
                  <c:v>1.8768416148146881E-12</c:v>
                </c:pt>
                <c:pt idx="2">
                  <c:v>7.3587556117047363E-13</c:v>
                </c:pt>
                <c:pt idx="3">
                  <c:v>2.8747978728675828E-13</c:v>
                </c:pt>
                <c:pt idx="4">
                  <c:v>1.1181576977779037E-13</c:v>
                </c:pt>
                <c:pt idx="5">
                  <c:v>4.326213675862098E-14</c:v>
                </c:pt>
                <c:pt idx="6">
                  <c:v>1.6633753081632813E-14</c:v>
                </c:pt>
                <c:pt idx="7">
                  <c:v>6.3485889124046905E-15</c:v>
                </c:pt>
                <c:pt idx="8">
                  <c:v>2.4025307335186832E-15</c:v>
                </c:pt>
                <c:pt idx="9">
                  <c:v>9.0044986415105205E-16</c:v>
                </c:pt>
                <c:pt idx="10">
                  <c:v>3.3386057541675242E-16</c:v>
                </c:pt>
                <c:pt idx="11">
                  <c:v>1.2233687911710831E-16</c:v>
                </c:pt>
                <c:pt idx="12">
                  <c:v>4.4268836623762133E-17</c:v>
                </c:pt>
                <c:pt idx="13">
                  <c:v>1.5811388300839685E-17</c:v>
                </c:pt>
                <c:pt idx="14">
                  <c:v>5.5731163376223855E-18</c:v>
                </c:pt>
                <c:pt idx="15">
                  <c:v>1.9389088689968261E-18</c:v>
                </c:pt>
                <c:pt idx="16">
                  <c:v>6.6613942458308732E-19</c:v>
                </c:pt>
                <c:pt idx="17">
                  <c:v>2.2618277960167757E-19</c:v>
                </c:pt>
                <c:pt idx="18">
                  <c:v>7.5974692664793683E-20</c:v>
                </c:pt>
                <c:pt idx="19">
                  <c:v>2.52741876892722E-20</c:v>
                </c:pt>
                <c:pt idx="20">
                  <c:v>8.336624691834268E-21</c:v>
                </c:pt>
                <c:pt idx="21">
                  <c:v>2.72965629258127E-21</c:v>
                </c:pt>
                <c:pt idx="22">
                  <c:v>8.8818423022187014E-22</c:v>
                </c:pt>
                <c:pt idx="23">
                  <c:v>2.8747978728803179E-22</c:v>
                </c:pt>
                <c:pt idx="24">
                  <c:v>9.2641244388241931E-23</c:v>
                </c:pt>
                <c:pt idx="25">
                  <c:v>2.9745934986845402E-23</c:v>
                </c:pt>
                <c:pt idx="26">
                  <c:v>9.5227327896578605E-24</c:v>
                </c:pt>
                <c:pt idx="27">
                  <c:v>3.0412051042555468E-24</c:v>
                </c:pt>
                <c:pt idx="28">
                  <c:v>9.6934656996827881E-25</c:v>
                </c:pt>
                <c:pt idx="29">
                  <c:v>3.084791208365028E-25</c:v>
                </c:pt>
                <c:pt idx="30">
                  <c:v>9.8043769612741544E-26</c:v>
                </c:pt>
                <c:pt idx="31">
                  <c:v>3.1129408721995221E-26</c:v>
                </c:pt>
                <c:pt idx="32">
                  <c:v>9.8756726474554587E-27</c:v>
                </c:pt>
                <c:pt idx="33">
                  <c:v>3.1309679803647091E-27</c:v>
                </c:pt>
                <c:pt idx="34">
                  <c:v>9.9211931614966271E-28</c:v>
                </c:pt>
                <c:pt idx="35">
                  <c:v>3.1424501402120609E-28</c:v>
                </c:pt>
                <c:pt idx="36">
                  <c:v>9.9501312126330163E-29</c:v>
                </c:pt>
                <c:pt idx="37">
                  <c:v>3.1497383260387007E-29</c:v>
                </c:pt>
                <c:pt idx="38">
                  <c:v>9.9684769081673002E-30</c:v>
                </c:pt>
                <c:pt idx="39">
                  <c:v>3.1543542804511222E-30</c:v>
                </c:pt>
                <c:pt idx="40">
                  <c:v>9.9800871082926658E-31</c:v>
                </c:pt>
                <c:pt idx="41">
                  <c:v>3.1572737185451047E-31</c:v>
                </c:pt>
                <c:pt idx="42">
                  <c:v>9.987426574886357E-32</c:v>
                </c:pt>
                <c:pt idx="43">
                  <c:v>3.1591185416267392E-32</c:v>
                </c:pt>
                <c:pt idx="44">
                  <c:v>9.9920630222181388E-33</c:v>
                </c:pt>
                <c:pt idx="45">
                  <c:v>3.1602836559849559E-33</c:v>
                </c:pt>
                <c:pt idx="46">
                  <c:v>9.9949906382917917E-34</c:v>
                </c:pt>
                <c:pt idx="47">
                  <c:v>3.1610192357443337E-34</c:v>
                </c:pt>
                <c:pt idx="48">
                  <c:v>9.9968387220236385E-35</c:v>
                </c:pt>
                <c:pt idx="49">
                  <c:v>3.1614835314097455E-35</c:v>
                </c:pt>
                <c:pt idx="50">
                  <c:v>9.998005135712737E-36</c:v>
                </c:pt>
                <c:pt idx="51">
                  <c:v>3.1617765523549547E-36</c:v>
                </c:pt>
                <c:pt idx="52">
                  <c:v>9.9987412330574351E-37</c:v>
                </c:pt>
                <c:pt idx="53">
                  <c:v>3.1619614640219481E-37</c:v>
                </c:pt>
                <c:pt idx="54">
                  <c:v>9.9992057348558621E-38</c:v>
                </c:pt>
                <c:pt idx="55">
                  <c:v>3.1620781465253119E-38</c:v>
                </c:pt>
                <c:pt idx="56">
                  <c:v>9.9994988378839324E-39</c:v>
                </c:pt>
                <c:pt idx="57">
                  <c:v>3.1621517726388183E-39</c:v>
                </c:pt>
                <c:pt idx="58">
                  <c:v>9.9996837822335377E-40</c:v>
                </c:pt>
                <c:pt idx="59">
                  <c:v>3.1621982293400649E-40</c:v>
                </c:pt>
                <c:pt idx="60">
                  <c:v>9.9998004777494408E-41</c:v>
                </c:pt>
                <c:pt idx="61">
                  <c:v>3.1622275422393082E-41</c:v>
                </c:pt>
                <c:pt idx="62">
                  <c:v>9.999874109043586E-42</c:v>
                </c:pt>
                <c:pt idx="63">
                  <c:v>3.1622460377079818E-42</c:v>
                </c:pt>
                <c:pt idx="64">
                  <c:v>9.999920567807296E-43</c:v>
                </c:pt>
                <c:pt idx="65">
                  <c:v>3.1622577076710747E-43</c:v>
                </c:pt>
                <c:pt idx="66">
                  <c:v>9.9999498815277305E-44</c:v>
                </c:pt>
                <c:pt idx="67">
                  <c:v>3.162265070964335E-44</c:v>
                </c:pt>
                <c:pt idx="68">
                  <c:v>9.9999683773233061E-45</c:v>
                </c:pt>
                <c:pt idx="69">
                  <c:v>3.1622697169059406E-45</c:v>
                </c:pt>
                <c:pt idx="70">
                  <c:v>9.9999800474166056E-46</c:v>
                </c:pt>
                <c:pt idx="71">
                  <c:v>3.1622726483039762E-46</c:v>
                </c:pt>
                <c:pt idx="72">
                  <c:v>9.9999874107615606E-47</c:v>
                </c:pt>
                <c:pt idx="73">
                  <c:v>3.162274497893844E-47</c:v>
                </c:pt>
                <c:pt idx="74">
                  <c:v>9.9999920567237142E-48</c:v>
                </c:pt>
                <c:pt idx="75">
                  <c:v>3.1622756649072598E-48</c:v>
                </c:pt>
                <c:pt idx="76">
                  <c:v>9.999994988130023E-49</c:v>
                </c:pt>
                <c:pt idx="77">
                  <c:v>3.1622764012434346E-49</c:v>
                </c:pt>
                <c:pt idx="78">
                  <c:v>9.9999968377232801E-50</c:v>
                </c:pt>
                <c:pt idx="79">
                  <c:v>3.1622768658402843E-50</c:v>
                </c:pt>
                <c:pt idx="80">
                  <c:v>9.9999980047380316E-51</c:v>
                </c:pt>
                <c:pt idx="81">
                  <c:v>3.1622771589811969E-51</c:v>
                </c:pt>
                <c:pt idx="82">
                  <c:v>9.9999987410746966E-52</c:v>
                </c:pt>
                <c:pt idx="83">
                  <c:v>3.162277343940592E-52</c:v>
                </c:pt>
                <c:pt idx="84">
                  <c:v>9.9999992056716984E-53</c:v>
                </c:pt>
                <c:pt idx="85">
                  <c:v>3.1622774606421372E-53</c:v>
                </c:pt>
                <c:pt idx="86">
                  <c:v>9.9999994988127595E-54</c:v>
                </c:pt>
                <c:pt idx="87">
                  <c:v>3.1622775342758489E-54</c:v>
                </c:pt>
                <c:pt idx="88">
                  <c:v>9.9999996837719545E-55</c:v>
                </c:pt>
                <c:pt idx="89">
                  <c:v>3.1622775807354802E-55</c:v>
                </c:pt>
                <c:pt idx="90">
                  <c:v>9.9999998004737216E-56</c:v>
                </c:pt>
                <c:pt idx="91">
                  <c:v>3.1622776100496104E-56</c:v>
                </c:pt>
                <c:pt idx="92">
                  <c:v>9.9999998741073658E-57</c:v>
                </c:pt>
                <c:pt idx="93">
                  <c:v>3.1622776285455302E-57</c:v>
                </c:pt>
                <c:pt idx="94">
                  <c:v>9.9999999205669941E-58</c:v>
                </c:pt>
                <c:pt idx="95">
                  <c:v>3.1622776402157144E-58</c:v>
                </c:pt>
                <c:pt idx="96">
                  <c:v>9.9999999498811905E-59</c:v>
                </c:pt>
                <c:pt idx="97">
                  <c:v>3.162277647579114E-59</c:v>
                </c:pt>
                <c:pt idx="98">
                  <c:v>9.9999999683770538E-60</c:v>
                </c:pt>
                <c:pt idx="99">
                  <c:v>3.1622776522250607E-60</c:v>
                </c:pt>
                <c:pt idx="100">
                  <c:v>9.9999999800473247E-61</c:v>
                </c:pt>
                <c:pt idx="101">
                  <c:v>3.1622776551564449E-61</c:v>
                </c:pt>
                <c:pt idx="102">
                  <c:v>9.9999999874105877E-62</c:v>
                </c:pt>
                <c:pt idx="103">
                  <c:v>3.1622776570060101E-62</c:v>
                </c:pt>
                <c:pt idx="104">
                  <c:v>9.9999999920564806E-63</c:v>
                </c:pt>
                <c:pt idx="105">
                  <c:v>3.1622776581730579E-63</c:v>
                </c:pt>
                <c:pt idx="106">
                  <c:v>9.9999999949879868E-64</c:v>
                </c:pt>
                <c:pt idx="107">
                  <c:v>3.162277658909425E-64</c:v>
                </c:pt>
                <c:pt idx="108">
                  <c:v>9.9999999968375039E-65</c:v>
                </c:pt>
                <c:pt idx="109">
                  <c:v>3.1622776593739951E-65</c:v>
                </c:pt>
                <c:pt idx="110">
                  <c:v>9.9999999980046838E-66</c:v>
                </c:pt>
                <c:pt idx="111">
                  <c:v>3.1622776596671663E-66</c:v>
                </c:pt>
                <c:pt idx="112">
                  <c:v>9.9999999987410347E-67</c:v>
                </c:pt>
                <c:pt idx="113">
                  <c:v>3.1622776598520454E-67</c:v>
                </c:pt>
                <c:pt idx="114">
                  <c:v>9.9999999992053796E-68</c:v>
                </c:pt>
                <c:pt idx="115">
                  <c:v>3.1622776599687739E-68</c:v>
                </c:pt>
                <c:pt idx="116">
                  <c:v>9.999999999498608E-69</c:v>
                </c:pt>
                <c:pt idx="117">
                  <c:v>3.1622776600424402E-69</c:v>
                </c:pt>
                <c:pt idx="118">
                  <c:v>9.9999999996835021E-70</c:v>
                </c:pt>
                <c:pt idx="119">
                  <c:v>3.1622776600888754E-70</c:v>
                </c:pt>
                <c:pt idx="120">
                  <c:v>9.9999999998004179E-71</c:v>
                </c:pt>
                <c:pt idx="121">
                  <c:v>3.1622776601182187E-71</c:v>
                </c:pt>
                <c:pt idx="122">
                  <c:v>9.9999999998740207E-72</c:v>
                </c:pt>
                <c:pt idx="123">
                  <c:v>3.162277660136689E-72</c:v>
                </c:pt>
                <c:pt idx="124">
                  <c:v>9.9999999999203998E-73</c:v>
                </c:pt>
                <c:pt idx="125">
                  <c:v>3.1622776601483862E-73</c:v>
                </c:pt>
                <c:pt idx="126">
                  <c:v>9.9999999999498047E-74</c:v>
                </c:pt>
                <c:pt idx="127">
                  <c:v>3.1622776601557822E-74</c:v>
                </c:pt>
                <c:pt idx="128">
                  <c:v>9.9999999999680414E-75</c:v>
                </c:pt>
                <c:pt idx="129">
                  <c:v>3.1622776601603442E-75</c:v>
                </c:pt>
                <c:pt idx="130">
                  <c:v>9.9999999999799962E-76</c:v>
                </c:pt>
                <c:pt idx="131">
                  <c:v>3.1622776601633064E-76</c:v>
                </c:pt>
                <c:pt idx="132">
                  <c:v>9.9999999999872694E-77</c:v>
                </c:pt>
                <c:pt idx="133">
                  <c:v>3.1622776601651321E-77</c:v>
                </c:pt>
                <c:pt idx="134">
                  <c:v>9.9999999999918379E-78</c:v>
                </c:pt>
                <c:pt idx="135">
                  <c:v>3.1622776601663272E-78</c:v>
                </c:pt>
                <c:pt idx="136">
                  <c:v>9.9999999999948548E-79</c:v>
                </c:pt>
                <c:pt idx="137">
                  <c:v>3.1622776601670938E-79</c:v>
                </c:pt>
                <c:pt idx="138">
                  <c:v>9.9999999999966247E-80</c:v>
                </c:pt>
                <c:pt idx="139">
                  <c:v>3.1622776601675335E-80</c:v>
                </c:pt>
                <c:pt idx="140">
                  <c:v>9.9999999999979509E-81</c:v>
                </c:pt>
              </c:numCache>
            </c:numRef>
          </c:yVal>
          <c:smooth val="1"/>
        </c:ser>
        <c:ser>
          <c:idx val="0"/>
          <c:order val="2"/>
          <c:tx>
            <c:v>ML4</c:v>
          </c:tx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calculations!$G$5:$G$145</c:f>
              <c:numCache>
                <c:formatCode>0.00E+00</c:formatCode>
                <c:ptCount val="141"/>
                <c:pt idx="0">
                  <c:v>4.7726721033064741E-12</c:v>
                </c:pt>
                <c:pt idx="1">
                  <c:v>2.362803602803011E-12</c:v>
                </c:pt>
                <c:pt idx="2">
                  <c:v>1.1662841673975853E-12</c:v>
                </c:pt>
                <c:pt idx="3">
                  <c:v>5.7359758588853859E-13</c:v>
                </c:pt>
                <c:pt idx="4">
                  <c:v>2.8086851493363058E-13</c:v>
                </c:pt>
                <c:pt idx="5">
                  <c:v>1.3680688860293642E-13</c:v>
                </c:pt>
                <c:pt idx="6">
                  <c:v>6.6220163750143546E-14</c:v>
                </c:pt>
                <c:pt idx="7">
                  <c:v>3.1818317144448797E-14</c:v>
                </c:pt>
                <c:pt idx="8">
                  <c:v>1.5158944116529999E-14</c:v>
                </c:pt>
                <c:pt idx="9">
                  <c:v>7.1525275104882457E-15</c:v>
                </c:pt>
                <c:pt idx="10">
                  <c:v>3.3386057541675238E-15</c:v>
                </c:pt>
                <c:pt idx="11">
                  <c:v>1.5401300592011892E-15</c:v>
                </c:pt>
                <c:pt idx="12">
                  <c:v>7.0161377803173848E-16</c:v>
                </c:pt>
                <c:pt idx="13">
                  <c:v>3.1547867224005267E-16</c:v>
                </c:pt>
                <c:pt idx="14">
                  <c:v>1.3999035309698032E-16</c:v>
                </c:pt>
                <c:pt idx="15">
                  <c:v>6.1313682015310025E-17</c:v>
                </c:pt>
                <c:pt idx="16">
                  <c:v>2.6519488151490788E-17</c:v>
                </c:pt>
                <c:pt idx="17">
                  <c:v>1.1335992160269186E-17</c:v>
                </c:pt>
                <c:pt idx="18">
                  <c:v>4.7936790331477068E-18</c:v>
                </c:pt>
                <c:pt idx="19">
                  <c:v>2.0076000891309763E-18</c:v>
                </c:pt>
                <c:pt idx="20">
                  <c:v>8.336624691834267E-19</c:v>
                </c:pt>
                <c:pt idx="21">
                  <c:v>3.4364336721944159E-19</c:v>
                </c:pt>
                <c:pt idx="22">
                  <c:v>1.407677140129958E-19</c:v>
                </c:pt>
                <c:pt idx="23">
                  <c:v>5.7359758589107963E-20</c:v>
                </c:pt>
                <c:pt idx="24">
                  <c:v>2.3270428477698795E-20</c:v>
                </c:pt>
                <c:pt idx="25">
                  <c:v>9.4064905689722298E-21</c:v>
                </c:pt>
                <c:pt idx="26">
                  <c:v>3.7910682068277056E-21</c:v>
                </c:pt>
                <c:pt idx="27">
                  <c:v>1.5242131730949788E-21</c:v>
                </c:pt>
                <c:pt idx="28">
                  <c:v>6.1161633766816909E-22</c:v>
                </c:pt>
                <c:pt idx="29">
                  <c:v>2.4503367550335777E-22</c:v>
                </c:pt>
                <c:pt idx="30">
                  <c:v>9.8043769612741547E-23</c:v>
                </c:pt>
                <c:pt idx="31">
                  <c:v>3.9189603694246809E-23</c:v>
                </c:pt>
                <c:pt idx="32">
                  <c:v>1.5651886349926598E-23</c:v>
                </c:pt>
                <c:pt idx="33">
                  <c:v>6.247102420595929E-24</c:v>
                </c:pt>
                <c:pt idx="34">
                  <c:v>2.4920910486749022E-24</c:v>
                </c:pt>
                <c:pt idx="35">
                  <c:v>9.9372998765855941E-25</c:v>
                </c:pt>
                <c:pt idx="36">
                  <c:v>3.9612185836973726E-25</c:v>
                </c:pt>
                <c:pt idx="37">
                  <c:v>1.5786086382771347E-25</c:v>
                </c:pt>
                <c:pt idx="38">
                  <c:v>6.2896837184893732E-26</c:v>
                </c:pt>
                <c:pt idx="39">
                  <c:v>2.5055926672857213E-26</c:v>
                </c:pt>
                <c:pt idx="40">
                  <c:v>9.9800871082926659E-27</c:v>
                </c:pt>
                <c:pt idx="41">
                  <c:v>3.9747721162662976E-27</c:v>
                </c:pt>
                <c:pt idx="42">
                  <c:v>1.5829004388742615E-27</c:v>
                </c:pt>
                <c:pt idx="43">
                  <c:v>6.3032701746272783E-28</c:v>
                </c:pt>
                <c:pt idx="44">
                  <c:v>2.5098927528298408E-28</c:v>
                </c:pt>
                <c:pt idx="45">
                  <c:v>9.9936944051164904E-29</c:v>
                </c:pt>
                <c:pt idx="46">
                  <c:v>3.9790774427190404E-29</c:v>
                </c:pt>
                <c:pt idx="47">
                  <c:v>1.5842624862052994E-29</c:v>
                </c:pt>
                <c:pt idx="48">
                  <c:v>6.3075788132448053E-30</c:v>
                </c:pt>
                <c:pt idx="49">
                  <c:v>2.511255632614594E-30</c:v>
                </c:pt>
                <c:pt idx="50">
                  <c:v>9.9980051357127362E-31</c:v>
                </c:pt>
                <c:pt idx="51">
                  <c:v>3.9804408481746084E-31</c:v>
                </c:pt>
                <c:pt idx="52">
                  <c:v>1.5846936913452996E-31</c:v>
                </c:pt>
                <c:pt idx="53">
                  <c:v>6.3089425505468248E-32</c:v>
                </c:pt>
                <c:pt idx="54">
                  <c:v>2.5116869211257267E-32</c:v>
                </c:pt>
                <c:pt idx="55">
                  <c:v>9.9993690824636385E-33</c:v>
                </c:pt>
                <c:pt idx="56">
                  <c:v>3.9808721893029551E-33</c:v>
                </c:pt>
                <c:pt idx="57">
                  <c:v>1.5848300992384284E-33</c:v>
                </c:pt>
                <c:pt idx="58">
                  <c:v>6.3093739248797381E-34</c:v>
                </c:pt>
                <c:pt idx="59">
                  <c:v>2.5118233373599488E-34</c:v>
                </c:pt>
                <c:pt idx="60">
                  <c:v>9.9998004777494409E-35</c:v>
                </c:pt>
                <c:pt idx="61">
                  <c:v>3.9810086108004802E-35</c:v>
                </c:pt>
                <c:pt idx="62">
                  <c:v>1.5848732400891339E-35</c:v>
                </c:pt>
                <c:pt idx="63">
                  <c:v>6.3095103496983965E-36</c:v>
                </c:pt>
                <c:pt idx="64">
                  <c:v>2.5118664790448789E-36</c:v>
                </c:pt>
                <c:pt idx="65">
                  <c:v>9.9999369046635296E-37</c:v>
                </c:pt>
                <c:pt idx="66">
                  <c:v>3.9810517530117874E-37</c:v>
                </c:pt>
                <c:pt idx="67">
                  <c:v>1.5848868829127678E-37</c:v>
                </c:pt>
                <c:pt idx="68">
                  <c:v>6.3095534922418251E-38</c:v>
                </c:pt>
                <c:pt idx="69">
                  <c:v>2.5118801219519539E-38</c:v>
                </c:pt>
                <c:pt idx="70">
                  <c:v>9.9999800474166044E-39</c:v>
                </c:pt>
                <c:pt idx="71">
                  <c:v>3.9810653959715131E-39</c:v>
                </c:pt>
                <c:pt idx="72">
                  <c:v>1.584891197201287E-39</c:v>
                </c:pt>
                <c:pt idx="73">
                  <c:v>6.3095671352347304E-40</c:v>
                </c:pt>
                <c:pt idx="74">
                  <c:v>2.5118844362487976E-40</c:v>
                </c:pt>
                <c:pt idx="75">
                  <c:v>9.9999936904303658E-41</c:v>
                </c:pt>
                <c:pt idx="76">
                  <c:v>3.9810697102736048E-41</c:v>
                </c:pt>
                <c:pt idx="77">
                  <c:v>1.5848925615040046E-41</c:v>
                </c:pt>
                <c:pt idx="78">
                  <c:v>6.3095714495402121E-42</c:v>
                </c:pt>
                <c:pt idx="79">
                  <c:v>2.5118858005523535E-42</c:v>
                </c:pt>
                <c:pt idx="80">
                  <c:v>9.9999980047380327E-43</c:v>
                </c:pt>
                <c:pt idx="81">
                  <c:v>3.9810710745776946E-43</c:v>
                </c:pt>
                <c:pt idx="82">
                  <c:v>1.5848929929348992E-43</c:v>
                </c:pt>
                <c:pt idx="83">
                  <c:v>6.3095728138445604E-44</c:v>
                </c:pt>
                <c:pt idx="84">
                  <c:v>2.5118862319833361E-44</c:v>
                </c:pt>
                <c:pt idx="85">
                  <c:v>9.9999993690426259E-45</c:v>
                </c:pt>
                <c:pt idx="86">
                  <c:v>3.9810715060087371E-45</c:v>
                </c:pt>
                <c:pt idx="87">
                  <c:v>1.5848931293653821E-45</c:v>
                </c:pt>
                <c:pt idx="88">
                  <c:v>6.3095732452755546E-46</c:v>
                </c:pt>
                <c:pt idx="89">
                  <c:v>2.511886368413795E-46</c:v>
                </c:pt>
                <c:pt idx="90">
                  <c:v>9.9999998004737211E-47</c:v>
                </c:pt>
                <c:pt idx="91">
                  <c:v>3.9810716424391883E-47</c:v>
                </c:pt>
                <c:pt idx="92">
                  <c:v>1.5848931725084767E-47</c:v>
                </c:pt>
                <c:pt idx="93">
                  <c:v>6.3095733817060763E-48</c:v>
                </c:pt>
                <c:pt idx="94">
                  <c:v>2.5118864115569176E-48</c:v>
                </c:pt>
                <c:pt idx="95">
                  <c:v>9.999999936904149E-49</c:v>
                </c:pt>
                <c:pt idx="96">
                  <c:v>3.9810716855823182E-49</c:v>
                </c:pt>
                <c:pt idx="97">
                  <c:v>1.5848931861515341E-49</c:v>
                </c:pt>
                <c:pt idx="98">
                  <c:v>6.3095734248492186E-50</c:v>
                </c:pt>
                <c:pt idx="99">
                  <c:v>2.511886425199981E-50</c:v>
                </c:pt>
                <c:pt idx="100">
                  <c:v>9.9999999800473256E-51</c:v>
                </c:pt>
                <c:pt idx="101">
                  <c:v>3.9810716992253328E-51</c:v>
                </c:pt>
                <c:pt idx="102">
                  <c:v>1.5848931904658295E-51</c:v>
                </c:pt>
                <c:pt idx="103">
                  <c:v>6.3095734384922056E-52</c:v>
                </c:pt>
                <c:pt idx="104">
                  <c:v>2.5118864295142676E-52</c:v>
                </c:pt>
                <c:pt idx="105">
                  <c:v>9.9999999936902658E-53</c:v>
                </c:pt>
                <c:pt idx="106">
                  <c:v>3.9810717035396613E-53</c:v>
                </c:pt>
                <c:pt idx="107">
                  <c:v>1.5848931918301429E-53</c:v>
                </c:pt>
                <c:pt idx="108">
                  <c:v>6.3095734428065531E-54</c:v>
                </c:pt>
                <c:pt idx="109">
                  <c:v>2.5118864308785844E-54</c:v>
                </c:pt>
                <c:pt idx="110">
                  <c:v>9.9999999980046836E-55</c:v>
                </c:pt>
                <c:pt idx="111">
                  <c:v>3.9810717049039857E-55</c:v>
                </c:pt>
                <c:pt idx="112">
                  <c:v>1.5848931922615806E-55</c:v>
                </c:pt>
                <c:pt idx="113">
                  <c:v>6.3095734441707992E-56</c:v>
                </c:pt>
                <c:pt idx="114">
                  <c:v>2.5118864313099922E-56</c:v>
                </c:pt>
                <c:pt idx="115">
                  <c:v>9.999999999368832E-57</c:v>
                </c:pt>
                <c:pt idx="116">
                  <c:v>3.9810717053353771E-57</c:v>
                </c:pt>
                <c:pt idx="117">
                  <c:v>1.5848931923979972E-57</c:v>
                </c:pt>
                <c:pt idx="118">
                  <c:v>6.3095734446022634E-58</c:v>
                </c:pt>
                <c:pt idx="119">
                  <c:v>2.5118864314464366E-58</c:v>
                </c:pt>
                <c:pt idx="120">
                  <c:v>9.999999999800418E-59</c:v>
                </c:pt>
                <c:pt idx="121">
                  <c:v>3.981071705471831E-59</c:v>
                </c:pt>
                <c:pt idx="122">
                  <c:v>1.5848931924411481E-59</c:v>
                </c:pt>
                <c:pt idx="123">
                  <c:v>6.3095734447387229E-60</c:v>
                </c:pt>
                <c:pt idx="124">
                  <c:v>2.5118864314895911E-60</c:v>
                </c:pt>
                <c:pt idx="125">
                  <c:v>9.9999999999367912E-61</c:v>
                </c:pt>
                <c:pt idx="126">
                  <c:v>3.9810717055149915E-61</c:v>
                </c:pt>
                <c:pt idx="127">
                  <c:v>1.584893192454799E-61</c:v>
                </c:pt>
                <c:pt idx="128">
                  <c:v>6.309573444781804E-62</c:v>
                </c:pt>
                <c:pt idx="129">
                  <c:v>2.5118864315032089E-62</c:v>
                </c:pt>
                <c:pt idx="130">
                  <c:v>9.9999999999799926E-63</c:v>
                </c:pt>
                <c:pt idx="131">
                  <c:v>3.9810717055285974E-63</c:v>
                </c:pt>
                <c:pt idx="132">
                  <c:v>1.5848931924590987E-63</c:v>
                </c:pt>
                <c:pt idx="133">
                  <c:v>6.3095734447954812E-64</c:v>
                </c:pt>
                <c:pt idx="134">
                  <c:v>2.5118864315075383E-64</c:v>
                </c:pt>
                <c:pt idx="135">
                  <c:v>9.9999999999935377E-65</c:v>
                </c:pt>
                <c:pt idx="136">
                  <c:v>3.9810717055329302E-65</c:v>
                </c:pt>
                <c:pt idx="137">
                  <c:v>1.5848931924604703E-65</c:v>
                </c:pt>
                <c:pt idx="138">
                  <c:v>6.3095734447998237E-66</c:v>
                </c:pt>
                <c:pt idx="139">
                  <c:v>2.5118864315089132E-66</c:v>
                </c:pt>
                <c:pt idx="140">
                  <c:v>9.9999999999979506E-67</c:v>
                </c:pt>
              </c:numCache>
            </c:numRef>
          </c:yVal>
          <c:smooth val="0"/>
        </c:ser>
        <c:ser>
          <c:idx val="1"/>
          <c:order val="3"/>
          <c:tx>
            <c:v>ML3</c:v>
          </c:tx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calculations!$H$5:$H$145</c:f>
              <c:numCache>
                <c:formatCode>0.00E+00</c:formatCode>
                <c:ptCount val="141"/>
                <c:pt idx="0">
                  <c:v>4.7726721033064741E-12</c:v>
                </c:pt>
                <c:pt idx="1">
                  <c:v>2.9745934986475223E-12</c:v>
                </c:pt>
                <c:pt idx="2">
                  <c:v>1.8484358373836108E-12</c:v>
                </c:pt>
                <c:pt idx="3">
                  <c:v>1.144477647080526E-12</c:v>
                </c:pt>
                <c:pt idx="4">
                  <c:v>7.0550981170003262E-13</c:v>
                </c:pt>
                <c:pt idx="5">
                  <c:v>4.3262136758620985E-13</c:v>
                </c:pt>
                <c:pt idx="6">
                  <c:v>2.6362722024158912E-13</c:v>
                </c:pt>
                <c:pt idx="7">
                  <c:v>1.5946934348301506E-13</c:v>
                </c:pt>
                <c:pt idx="8">
                  <c:v>9.5646471248894173E-14</c:v>
                </c:pt>
                <c:pt idx="9">
                  <c:v>5.6814545512229899E-14</c:v>
                </c:pt>
                <c:pt idx="10">
                  <c:v>3.3386057541675228E-14</c:v>
                </c:pt>
                <c:pt idx="11">
                  <c:v>1.9389088689964339E-14</c:v>
                </c:pt>
                <c:pt idx="12">
                  <c:v>1.111982900539425E-14</c:v>
                </c:pt>
                <c:pt idx="13">
                  <c:v>6.294627058969963E-15</c:v>
                </c:pt>
                <c:pt idx="14">
                  <c:v>3.5163986848654002E-15</c:v>
                </c:pt>
                <c:pt idx="15">
                  <c:v>1.9389088689968269E-15</c:v>
                </c:pt>
                <c:pt idx="16">
                  <c:v>1.0557598392517E-15</c:v>
                </c:pt>
                <c:pt idx="17">
                  <c:v>5.6814545512257597E-16</c:v>
                </c:pt>
                <c:pt idx="18">
                  <c:v>3.0246069930452589E-16</c:v>
                </c:pt>
                <c:pt idx="19">
                  <c:v>1.5946934348317194E-16</c:v>
                </c:pt>
                <c:pt idx="20">
                  <c:v>8.336624691834269E-17</c:v>
                </c:pt>
                <c:pt idx="21">
                  <c:v>4.3262136758706997E-17</c:v>
                </c:pt>
                <c:pt idx="22">
                  <c:v>2.2310179165751016E-17</c:v>
                </c:pt>
                <c:pt idx="23">
                  <c:v>1.1444776470855968E-17</c:v>
                </c:pt>
                <c:pt idx="24">
                  <c:v>5.8452673548545751E-18</c:v>
                </c:pt>
                <c:pt idx="25">
                  <c:v>2.9745934986845456E-18</c:v>
                </c:pt>
                <c:pt idx="26">
                  <c:v>1.5092514371954999E-18</c:v>
                </c:pt>
                <c:pt idx="27">
                  <c:v>7.6391618368171969E-19</c:v>
                </c:pt>
                <c:pt idx="28">
                  <c:v>3.8590382025580917E-19</c:v>
                </c:pt>
                <c:pt idx="29">
                  <c:v>1.9463716691058478E-19</c:v>
                </c:pt>
                <c:pt idx="30">
                  <c:v>9.8043769612741544E-20</c:v>
                </c:pt>
                <c:pt idx="31">
                  <c:v>4.9336787968829907E-20</c:v>
                </c:pt>
                <c:pt idx="32">
                  <c:v>2.4806568125173728E-20</c:v>
                </c:pt>
                <c:pt idx="33">
                  <c:v>1.246460803756593E-20</c:v>
                </c:pt>
                <c:pt idx="34">
                  <c:v>6.2598496912529687E-21</c:v>
                </c:pt>
                <c:pt idx="35">
                  <c:v>3.1424501402120635E-21</c:v>
                </c:pt>
                <c:pt idx="36">
                  <c:v>1.5769895222996944E-21</c:v>
                </c:pt>
                <c:pt idx="37">
                  <c:v>7.911784963982342E-22</c:v>
                </c:pt>
                <c:pt idx="38">
                  <c:v>3.9685221366383657E-22</c:v>
                </c:pt>
                <c:pt idx="39">
                  <c:v>1.9902630003431708E-22</c:v>
                </c:pt>
                <c:pt idx="40">
                  <c:v>9.9800871082926651E-23</c:v>
                </c:pt>
                <c:pt idx="41">
                  <c:v>5.003941623258522E-23</c:v>
                </c:pt>
                <c:pt idx="42">
                  <c:v>2.5087281299155281E-23</c:v>
                </c:pt>
                <c:pt idx="43">
                  <c:v>1.2576677440501115E-23</c:v>
                </c:pt>
                <c:pt idx="44">
                  <c:v>6.3045655503775211E-24</c:v>
                </c:pt>
                <c:pt idx="45">
                  <c:v>3.1602836559849643E-24</c:v>
                </c:pt>
                <c:pt idx="46">
                  <c:v>1.5840992621341231E-24</c:v>
                </c:pt>
                <c:pt idx="47">
                  <c:v>7.9401213280069964E-25</c:v>
                </c:pt>
                <c:pt idx="48">
                  <c:v>3.9798131781044721E-25</c:v>
                </c:pt>
                <c:pt idx="49">
                  <c:v>1.9947612535961616E-25</c:v>
                </c:pt>
                <c:pt idx="50">
                  <c:v>9.9980051357127341E-26</c:v>
                </c:pt>
                <c:pt idx="51">
                  <c:v>5.0110781339105478E-26</c:v>
                </c:pt>
                <c:pt idx="52">
                  <c:v>2.5115702435492427E-26</c:v>
                </c:pt>
                <c:pt idx="53">
                  <c:v>1.2587995318409734E-26</c:v>
                </c:pt>
                <c:pt idx="54">
                  <c:v>6.3090722973757955E-27</c:v>
                </c:pt>
                <c:pt idx="55">
                  <c:v>3.1620781465253179E-27</c:v>
                </c:pt>
                <c:pt idx="56">
                  <c:v>1.5848137636185058E-27</c:v>
                </c:pt>
                <c:pt idx="57">
                  <c:v>7.9429661320654527E-28</c:v>
                </c:pt>
                <c:pt idx="58">
                  <c:v>3.9809458169747E-28</c:v>
                </c:pt>
                <c:pt idx="59">
                  <c:v>1.9952121975043862E-28</c:v>
                </c:pt>
                <c:pt idx="60">
                  <c:v>9.9998004777494409E-29</c:v>
                </c:pt>
                <c:pt idx="61">
                  <c:v>5.0117929047081227E-29</c:v>
                </c:pt>
                <c:pt idx="62">
                  <c:v>2.5118548091310593E-29</c:v>
                </c:pt>
                <c:pt idx="63">
                  <c:v>1.2589128226659329E-29</c:v>
                </c:pt>
                <c:pt idx="64">
                  <c:v>6.3095233264765894E-30</c:v>
                </c:pt>
                <c:pt idx="65">
                  <c:v>3.1622577076710872E-30</c:v>
                </c:pt>
                <c:pt idx="66">
                  <c:v>1.5848852492185642E-30</c:v>
                </c:pt>
                <c:pt idx="67">
                  <c:v>7.9432507245920221E-31</c:v>
                </c:pt>
                <c:pt idx="68">
                  <c:v>3.9810591163206349E-31</c:v>
                </c:pt>
                <c:pt idx="69">
                  <c:v>1.9952573031091121E-31</c:v>
                </c:pt>
                <c:pt idx="70">
                  <c:v>9.9999800474166047E-32</c:v>
                </c:pt>
                <c:pt idx="71">
                  <c:v>5.0118643930029439E-32</c:v>
                </c:pt>
                <c:pt idx="72">
                  <c:v>2.5118832692358702E-32</c:v>
                </c:pt>
                <c:pt idx="73">
                  <c:v>1.2589241528700029E-32</c:v>
                </c:pt>
                <c:pt idx="74">
                  <c:v>6.3095684329334688E-33</c:v>
                </c:pt>
                <c:pt idx="75">
                  <c:v>3.1622756649072783E-33</c:v>
                </c:pt>
                <c:pt idx="76">
                  <c:v>1.5848923981332588E-33</c:v>
                </c:pt>
                <c:pt idx="77">
                  <c:v>7.9432791849663445E-34</c:v>
                </c:pt>
                <c:pt idx="78">
                  <c:v>3.9810704466099366E-34</c:v>
                </c:pt>
                <c:pt idx="79">
                  <c:v>1.995261813781745E-34</c:v>
                </c:pt>
                <c:pt idx="80">
                  <c:v>9.9999980047380304E-35</c:v>
                </c:pt>
                <c:pt idx="81">
                  <c:v>5.0118715419445769E-35</c:v>
                </c:pt>
                <c:pt idx="82">
                  <c:v>2.5118861152818411E-35</c:v>
                </c:pt>
                <c:pt idx="83">
                  <c:v>1.2589252859016234E-35</c:v>
                </c:pt>
                <c:pt idx="84">
                  <c:v>6.309572943614677E-36</c:v>
                </c:pt>
                <c:pt idx="85">
                  <c:v>3.1622774606421394E-36</c:v>
                </c:pt>
                <c:pt idx="86">
                  <c:v>1.5848931130282878E-36</c:v>
                </c:pt>
                <c:pt idx="87">
                  <c:v>7.9432820310150538E-37</c:v>
                </c:pt>
                <c:pt idx="88">
                  <c:v>3.9810715796423582E-37</c:v>
                </c:pt>
                <c:pt idx="89">
                  <c:v>1.995262264850124E-37</c:v>
                </c:pt>
                <c:pt idx="90">
                  <c:v>9.9999998004737238E-38</c:v>
                </c:pt>
                <c:pt idx="91">
                  <c:v>5.0118722568398452E-38</c:v>
                </c:pt>
                <c:pt idx="92">
                  <c:v>2.5118863998867844E-38</c:v>
                </c:pt>
                <c:pt idx="93">
                  <c:v>1.258925399204893E-38</c:v>
                </c:pt>
                <c:pt idx="94">
                  <c:v>6.3095733946831276E-39</c:v>
                </c:pt>
                <c:pt idx="95">
                  <c:v>3.1622776402157242E-39</c:v>
                </c:pt>
                <c:pt idx="96">
                  <c:v>1.5848931845178196E-39</c:v>
                </c:pt>
                <c:pt idx="97">
                  <c:v>7.9432823156200036E-40</c:v>
                </c:pt>
                <c:pt idx="98">
                  <c:v>3.9810716929456704E-40</c:v>
                </c:pt>
                <c:pt idx="99">
                  <c:v>1.9952623099569895E-40</c:v>
                </c:pt>
                <c:pt idx="100">
                  <c:v>9.999999980047325E-41</c:v>
                </c:pt>
                <c:pt idx="101">
                  <c:v>5.0118723283293713E-41</c:v>
                </c:pt>
                <c:pt idx="102">
                  <c:v>2.511886428347273E-41</c:v>
                </c:pt>
                <c:pt idx="103">
                  <c:v>1.2589254105352175E-41</c:v>
                </c:pt>
                <c:pt idx="104">
                  <c:v>6.309573439789957E-42</c:v>
                </c:pt>
                <c:pt idx="105">
                  <c:v>3.1622776581730753E-42</c:v>
                </c:pt>
                <c:pt idx="106">
                  <c:v>1.5848931916667685E-42</c:v>
                </c:pt>
                <c:pt idx="107">
                  <c:v>7.9432823440804764E-43</c:v>
                </c:pt>
                <c:pt idx="108">
                  <c:v>3.9810717042759864E-43</c:v>
                </c:pt>
                <c:pt idx="109">
                  <c:v>1.995262314467667E-43</c:v>
                </c:pt>
                <c:pt idx="110">
                  <c:v>9.999999998004685E-44</c:v>
                </c:pt>
                <c:pt idx="111">
                  <c:v>5.0118723354783594E-44</c:v>
                </c:pt>
                <c:pt idx="112">
                  <c:v>2.5118864311933417E-44</c:v>
                </c:pt>
                <c:pt idx="113">
                  <c:v>1.2589254116682466E-44</c:v>
                </c:pt>
                <c:pt idx="114">
                  <c:v>6.3095734443006204E-45</c:v>
                </c:pt>
                <c:pt idx="115">
                  <c:v>3.1622776599687995E-45</c:v>
                </c:pt>
                <c:pt idx="116">
                  <c:v>1.5848931923816579E-45</c:v>
                </c:pt>
                <c:pt idx="117">
                  <c:v>7.9432823469265002E-46</c:v>
                </c:pt>
                <c:pt idx="118">
                  <c:v>3.9810717054090076E-46</c:v>
                </c:pt>
                <c:pt idx="119">
                  <c:v>1.9952623149187299E-46</c:v>
                </c:pt>
                <c:pt idx="120">
                  <c:v>9.9999999998004204E-47</c:v>
                </c:pt>
                <c:pt idx="121">
                  <c:v>5.0118723361932399E-47</c:v>
                </c:pt>
                <c:pt idx="122">
                  <c:v>2.5118864314779388E-47</c:v>
                </c:pt>
                <c:pt idx="123">
                  <c:v>1.2589254117815592E-47</c:v>
                </c:pt>
                <c:pt idx="124">
                  <c:v>6.309573444751737E-48</c:v>
                </c:pt>
                <c:pt idx="125">
                  <c:v>3.1622776601483962E-48</c:v>
                </c:pt>
                <c:pt idx="126">
                  <c:v>1.5848931924531597E-48</c:v>
                </c:pt>
                <c:pt idx="127">
                  <c:v>7.9432823472111644E-49</c:v>
                </c:pt>
                <c:pt idx="128">
                  <c:v>3.9810717055222948E-49</c:v>
                </c:pt>
                <c:pt idx="129">
                  <c:v>1.9952623149638285E-49</c:v>
                </c:pt>
                <c:pt idx="130">
                  <c:v>9.999999999979996E-50</c:v>
                </c:pt>
                <c:pt idx="131">
                  <c:v>5.0118723362647113E-50</c:v>
                </c:pt>
                <c:pt idx="132">
                  <c:v>2.5118864315063911E-50</c:v>
                </c:pt>
                <c:pt idx="133">
                  <c:v>1.2589254117928851E-50</c:v>
                </c:pt>
                <c:pt idx="134">
                  <c:v>6.3095734447968253E-51</c:v>
                </c:pt>
                <c:pt idx="135">
                  <c:v>3.1622776601663432E-51</c:v>
                </c:pt>
                <c:pt idx="136">
                  <c:v>1.5848931924603029E-51</c:v>
                </c:pt>
                <c:pt idx="137">
                  <c:v>7.9432823472395968E-52</c:v>
                </c:pt>
                <c:pt idx="138">
                  <c:v>3.9810717055336544E-52</c:v>
                </c:pt>
                <c:pt idx="139">
                  <c:v>1.9952623149683545E-52</c:v>
                </c:pt>
                <c:pt idx="140">
                  <c:v>9.9999999999979526E-53</c:v>
                </c:pt>
              </c:numCache>
            </c:numRef>
          </c:yVal>
          <c:smooth val="0"/>
        </c:ser>
        <c:ser>
          <c:idx val="2"/>
          <c:order val="4"/>
          <c:tx>
            <c:v>ML2</c:v>
          </c:tx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calculations!$I$5:$I$145</c:f>
              <c:numCache>
                <c:formatCode>0.00E+00</c:formatCode>
                <c:ptCount val="141"/>
                <c:pt idx="0">
                  <c:v>4.7726721033064741E-12</c:v>
                </c:pt>
                <c:pt idx="1">
                  <c:v>3.744791345205085E-12</c:v>
                </c:pt>
                <c:pt idx="2">
                  <c:v>2.9295733753704428E-12</c:v>
                </c:pt>
                <c:pt idx="3">
                  <c:v>2.2835331195440272E-12</c:v>
                </c:pt>
                <c:pt idx="4">
                  <c:v>1.7721605233061911E-12</c:v>
                </c:pt>
                <c:pt idx="5">
                  <c:v>1.368068886029364E-12</c:v>
                </c:pt>
                <c:pt idx="6">
                  <c:v>1.0495188673126268E-12</c:v>
                </c:pt>
                <c:pt idx="7">
                  <c:v>7.9923999108609597E-13</c:v>
                </c:pt>
                <c:pt idx="8">
                  <c:v>6.0348843508103429E-13</c:v>
                </c:pt>
                <c:pt idx="9">
                  <c:v>4.5129397643391942E-13</c:v>
                </c:pt>
                <c:pt idx="10">
                  <c:v>3.3386057541675229E-13</c:v>
                </c:pt>
                <c:pt idx="11">
                  <c:v>2.4409416463326997E-13</c:v>
                </c:pt>
                <c:pt idx="12">
                  <c:v>1.7623741291980985E-13</c:v>
                </c:pt>
                <c:pt idx="13">
                  <c:v>1.2559432157546163E-13</c:v>
                </c:pt>
                <c:pt idx="14">
                  <c:v>8.8327941442915307E-14</c:v>
                </c:pt>
                <c:pt idx="15">
                  <c:v>6.1313682015310073E-14</c:v>
                </c:pt>
                <c:pt idx="16">
                  <c:v>4.203055623885097E-14</c:v>
                </c:pt>
                <c:pt idx="17">
                  <c:v>2.8474724895079151E-14</c:v>
                </c:pt>
                <c:pt idx="18">
                  <c:v>1.9083979964280601E-14</c:v>
                </c:pt>
                <c:pt idx="19">
                  <c:v>1.2667100210162816E-14</c:v>
                </c:pt>
                <c:pt idx="20">
                  <c:v>8.3366246918342682E-15</c:v>
                </c:pt>
                <c:pt idx="21">
                  <c:v>5.4463803334050801E-15</c:v>
                </c:pt>
                <c:pt idx="22">
                  <c:v>3.5359251082386597E-15</c:v>
                </c:pt>
                <c:pt idx="23">
                  <c:v>2.283533119554145E-15</c:v>
                </c:pt>
                <c:pt idx="24">
                  <c:v>1.4682647757205105E-15</c:v>
                </c:pt>
                <c:pt idx="25">
                  <c:v>9.4064905689722466E-16</c:v>
                </c:pt>
                <c:pt idx="26">
                  <c:v>6.0084381931570026E-16</c:v>
                </c:pt>
                <c:pt idx="27">
                  <c:v>3.8286503882254464E-16</c:v>
                </c:pt>
                <c:pt idx="28">
                  <c:v>2.4348884965336717E-16</c:v>
                </c:pt>
                <c:pt idx="29">
                  <c:v>1.5460579720382025E-16</c:v>
                </c:pt>
                <c:pt idx="30">
                  <c:v>9.8043769612741536E-17</c:v>
                </c:pt>
                <c:pt idx="31">
                  <c:v>6.2111336110260741E-17</c:v>
                </c:pt>
                <c:pt idx="32">
                  <c:v>3.9315760949910732E-17</c:v>
                </c:pt>
                <c:pt idx="33">
                  <c:v>2.4870162688213512E-17</c:v>
                </c:pt>
                <c:pt idx="34">
                  <c:v>1.5724031502747775E-17</c:v>
                </c:pt>
                <c:pt idx="35">
                  <c:v>9.9372998765856021E-18</c:v>
                </c:pt>
                <c:pt idx="36">
                  <c:v>6.2781083671524334E-18</c:v>
                </c:pt>
                <c:pt idx="37">
                  <c:v>3.9652856191521651E-18</c:v>
                </c:pt>
                <c:pt idx="38">
                  <c:v>2.5039681888442082E-18</c:v>
                </c:pt>
                <c:pt idx="39">
                  <c:v>1.5809220956996431E-18</c:v>
                </c:pt>
                <c:pt idx="40">
                  <c:v>9.9800871082926637E-19</c:v>
                </c:pt>
                <c:pt idx="41">
                  <c:v>6.2995892686547075E-19</c:v>
                </c:pt>
                <c:pt idx="42">
                  <c:v>3.976066134838823E-19</c:v>
                </c:pt>
                <c:pt idx="43">
                  <c:v>2.509377054455113E-19</c:v>
                </c:pt>
                <c:pt idx="44">
                  <c:v>1.5836352662556061E-19</c:v>
                </c:pt>
                <c:pt idx="45">
                  <c:v>9.9936944051165196E-20</c:v>
                </c:pt>
                <c:pt idx="46">
                  <c:v>6.3064127512409882E-20</c:v>
                </c:pt>
                <c:pt idx="47">
                  <c:v>3.979487443048735E-20</c:v>
                </c:pt>
                <c:pt idx="48">
                  <c:v>2.5110923543840767E-20</c:v>
                </c:pt>
                <c:pt idx="49">
                  <c:v>1.5844951852654357E-20</c:v>
                </c:pt>
                <c:pt idx="50">
                  <c:v>9.9980051357127331E-21</c:v>
                </c:pt>
                <c:pt idx="51">
                  <c:v>6.3085736032660901E-21</c:v>
                </c:pt>
                <c:pt idx="52">
                  <c:v>3.9805705813891032E-21</c:v>
                </c:pt>
                <c:pt idx="53">
                  <c:v>2.5116352679827644E-21</c:v>
                </c:pt>
                <c:pt idx="54">
                  <c:v>1.5847673099191264E-21</c:v>
                </c:pt>
                <c:pt idx="55">
                  <c:v>9.9993690824636551E-22</c:v>
                </c:pt>
                <c:pt idx="56">
                  <c:v>6.3092572328840218E-22</c:v>
                </c:pt>
                <c:pt idx="57">
                  <c:v>3.9809132225250082E-22</c:v>
                </c:pt>
                <c:pt idx="58">
                  <c:v>2.5118070011978939E-22</c:v>
                </c:pt>
                <c:pt idx="59">
                  <c:v>1.5848533827440171E-22</c:v>
                </c:pt>
                <c:pt idx="60">
                  <c:v>9.9998004777494427E-23</c:v>
                </c:pt>
                <c:pt idx="61">
                  <c:v>6.3094734463867611E-23</c:v>
                </c:pt>
                <c:pt idx="62">
                  <c:v>3.9810215874425297E-23</c:v>
                </c:pt>
                <c:pt idx="63">
                  <c:v>2.5118613128964364E-23</c:v>
                </c:pt>
                <c:pt idx="64">
                  <c:v>1.5848806033069783E-23</c:v>
                </c:pt>
                <c:pt idx="65">
                  <c:v>9.9999369046635669E-24</c:v>
                </c:pt>
                <c:pt idx="66">
                  <c:v>6.309541822183775E-24</c:v>
                </c:pt>
                <c:pt idx="67">
                  <c:v>3.9810558566661085E-24</c:v>
                </c:pt>
                <c:pt idx="68">
                  <c:v>2.5118784882523346E-24</c:v>
                </c:pt>
                <c:pt idx="69">
                  <c:v>1.5848892113993941E-24</c:v>
                </c:pt>
                <c:pt idx="70">
                  <c:v>9.9999800474166082E-25</c:v>
                </c:pt>
                <c:pt idx="71">
                  <c:v>6.3095634448177527E-25</c:v>
                </c:pt>
                <c:pt idx="72">
                  <c:v>3.9810666936689065E-25</c:v>
                </c:pt>
                <c:pt idx="73">
                  <c:v>2.5118839196256411E-25</c:v>
                </c:pt>
                <c:pt idx="74">
                  <c:v>1.5848919335366811E-25</c:v>
                </c:pt>
                <c:pt idx="75">
                  <c:v>9.9999936904304245E-26</c:v>
                </c:pt>
                <c:pt idx="76">
                  <c:v>6.309570282525798E-26</c:v>
                </c:pt>
                <c:pt idx="77">
                  <c:v>3.981070120642381E-26</c:v>
                </c:pt>
                <c:pt idx="78">
                  <c:v>2.5118856371815829E-26</c:v>
                </c:pt>
                <c:pt idx="79">
                  <c:v>1.5848927943540259E-26</c:v>
                </c:pt>
                <c:pt idx="80">
                  <c:v>9.9999980047380317E-27</c:v>
                </c:pt>
                <c:pt idx="81">
                  <c:v>6.3095724448020481E-27</c:v>
                </c:pt>
                <c:pt idx="82">
                  <c:v>3.9810712043477814E-27</c:v>
                </c:pt>
                <c:pt idx="83">
                  <c:v>2.5118861803209376E-27</c:v>
                </c:pt>
                <c:pt idx="84">
                  <c:v>1.5848930665685691E-27</c:v>
                </c:pt>
                <c:pt idx="85">
                  <c:v>9.9999993690426348E-28</c:v>
                </c:pt>
                <c:pt idx="86">
                  <c:v>6.3095731285741546E-28</c:v>
                </c:pt>
                <c:pt idx="87">
                  <c:v>3.9810715470456505E-28</c:v>
                </c:pt>
                <c:pt idx="88">
                  <c:v>2.5118863520767224E-28</c:v>
                </c:pt>
                <c:pt idx="89">
                  <c:v>1.5848931526503769E-28</c:v>
                </c:pt>
                <c:pt idx="90">
                  <c:v>9.9999998004737211E-29</c:v>
                </c:pt>
                <c:pt idx="91">
                  <c:v>6.3095733448018776E-29</c:v>
                </c:pt>
                <c:pt idx="92">
                  <c:v>3.9810716554162221E-29</c:v>
                </c:pt>
                <c:pt idx="93">
                  <c:v>2.5118864063906851E-29</c:v>
                </c:pt>
                <c:pt idx="94">
                  <c:v>1.5848931798718429E-29</c:v>
                </c:pt>
                <c:pt idx="95">
                  <c:v>9.9999999369041805E-30</c:v>
                </c:pt>
                <c:pt idx="96">
                  <c:v>6.309573413179115E-30</c:v>
                </c:pt>
                <c:pt idx="97">
                  <c:v>3.9810716896860227E-30</c:v>
                </c:pt>
                <c:pt idx="98">
                  <c:v>2.5118864235662733E-30</c:v>
                </c:pt>
                <c:pt idx="99">
                  <c:v>1.5848931884800294E-30</c:v>
                </c:pt>
                <c:pt idx="100">
                  <c:v>9.9999999800473236E-31</c:v>
                </c:pt>
                <c:pt idx="101">
                  <c:v>6.3095734348018632E-31</c:v>
                </c:pt>
                <c:pt idx="102">
                  <c:v>3.9810717005230621E-31</c:v>
                </c:pt>
                <c:pt idx="103">
                  <c:v>2.5118864289976565E-31</c:v>
                </c:pt>
                <c:pt idx="104">
                  <c:v>1.5848931912021682E-31</c:v>
                </c:pt>
                <c:pt idx="105">
                  <c:v>9.9999999936903217E-32</c:v>
                </c:pt>
                <c:pt idx="106">
                  <c:v>6.3095734416395992E-32</c:v>
                </c:pt>
                <c:pt idx="107">
                  <c:v>3.9810717039500521E-32</c:v>
                </c:pt>
                <c:pt idx="108">
                  <c:v>2.5118864307152219E-32</c:v>
                </c:pt>
                <c:pt idx="109">
                  <c:v>1.5848931920629898E-32</c:v>
                </c:pt>
                <c:pt idx="110">
                  <c:v>9.9999999980046857E-33</c:v>
                </c:pt>
                <c:pt idx="111">
                  <c:v>6.3095734438018927E-33</c:v>
                </c:pt>
                <c:pt idx="112">
                  <c:v>3.9810717050337664E-33</c:v>
                </c:pt>
                <c:pt idx="113">
                  <c:v>2.51188643125835E-33</c:v>
                </c:pt>
                <c:pt idx="114">
                  <c:v>1.5848931923351973E-33</c:v>
                </c:pt>
                <c:pt idx="115">
                  <c:v>9.9999999993689116E-34</c:v>
                </c:pt>
                <c:pt idx="116">
                  <c:v>6.3095734444856338E-34</c:v>
                </c:pt>
                <c:pt idx="117">
                  <c:v>3.9810717053764472E-34</c:v>
                </c:pt>
                <c:pt idx="118">
                  <c:v>2.5118864314301124E-34</c:v>
                </c:pt>
                <c:pt idx="119">
                  <c:v>1.5848931924212836E-34</c:v>
                </c:pt>
                <c:pt idx="120">
                  <c:v>9.9999999998004186E-35</c:v>
                </c:pt>
                <c:pt idx="121">
                  <c:v>6.3095734447018789E-35</c:v>
                </c:pt>
                <c:pt idx="122">
                  <c:v>3.9810717054848275E-35</c:v>
                </c:pt>
                <c:pt idx="123">
                  <c:v>2.5118864314844322E-35</c:v>
                </c:pt>
                <c:pt idx="124">
                  <c:v>1.5848931924485084E-35</c:v>
                </c:pt>
                <c:pt idx="125">
                  <c:v>9.9999999999368226E-36</c:v>
                </c:pt>
                <c:pt idx="126">
                  <c:v>6.309573444770272E-36</c:v>
                </c:pt>
                <c:pt idx="127">
                  <c:v>3.9810717055191071E-36</c:v>
                </c:pt>
                <c:pt idx="128">
                  <c:v>2.5118864315015952E-36</c:v>
                </c:pt>
                <c:pt idx="129">
                  <c:v>1.5848931924571089E-36</c:v>
                </c:pt>
                <c:pt idx="130">
                  <c:v>9.9999999999799954E-37</c:v>
                </c:pt>
                <c:pt idx="131">
                  <c:v>6.3095734447918638E-37</c:v>
                </c:pt>
                <c:pt idx="132">
                  <c:v>3.9810717055299252E-37</c:v>
                </c:pt>
                <c:pt idx="133">
                  <c:v>2.5118864315070331E-37</c:v>
                </c:pt>
                <c:pt idx="134">
                  <c:v>1.584893192459836E-37</c:v>
                </c:pt>
                <c:pt idx="135">
                  <c:v>9.9999999999935881E-38</c:v>
                </c:pt>
                <c:pt idx="136">
                  <c:v>6.3095734447987159E-38</c:v>
                </c:pt>
                <c:pt idx="137">
                  <c:v>3.9810717055333619E-38</c:v>
                </c:pt>
                <c:pt idx="138">
                  <c:v>2.511886431508757E-38</c:v>
                </c:pt>
                <c:pt idx="139">
                  <c:v>1.5848931924607002E-38</c:v>
                </c:pt>
                <c:pt idx="140">
                  <c:v>9.9999999999979507E-39</c:v>
                </c:pt>
              </c:numCache>
            </c:numRef>
          </c:yVal>
          <c:smooth val="0"/>
        </c:ser>
        <c:ser>
          <c:idx val="3"/>
          <c:order val="5"/>
          <c:tx>
            <c:v>ML</c:v>
          </c:tx>
          <c:spPr>
            <a:ln w="19050"/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calculations!$J$5:$J$145</c:f>
              <c:numCache>
                <c:formatCode>0.00E+00</c:formatCode>
                <c:ptCount val="141"/>
                <c:pt idx="0">
                  <c:v>0.95227327894307212</c:v>
                </c:pt>
                <c:pt idx="1">
                  <c:v>0.94064905688552136</c:v>
                </c:pt>
                <c:pt idx="2">
                  <c:v>0.9264124438758079</c:v>
                </c:pt>
                <c:pt idx="3">
                  <c:v>0.90909090908687895</c:v>
                </c:pt>
                <c:pt idx="4">
                  <c:v>0.88818423021929416</c:v>
                </c:pt>
                <c:pt idx="5">
                  <c:v>0.86319311139506849</c:v>
                </c:pt>
                <c:pt idx="6">
                  <c:v>0.83366246918227094</c:v>
                </c:pt>
                <c:pt idx="7">
                  <c:v>0.79923999108610055</c:v>
                </c:pt>
                <c:pt idx="8">
                  <c:v>0.75974692664741317</c:v>
                </c:pt>
                <c:pt idx="9">
                  <c:v>0.71525275104882935</c:v>
                </c:pt>
                <c:pt idx="10">
                  <c:v>0.66613942458287512</c:v>
                </c:pt>
                <c:pt idx="11">
                  <c:v>0.61313682015298043</c:v>
                </c:pt>
                <c:pt idx="12">
                  <c:v>0.55731163376218795</c:v>
                </c:pt>
                <c:pt idx="13">
                  <c:v>0.49999999999993394</c:v>
                </c:pt>
                <c:pt idx="14">
                  <c:v>0.44268836623766672</c:v>
                </c:pt>
                <c:pt idx="15">
                  <c:v>0.38686317984683261</c:v>
                </c:pt>
                <c:pt idx="16">
                  <c:v>0.33386057541686354</c:v>
                </c:pt>
                <c:pt idx="17">
                  <c:v>0.28474724895079317</c:v>
                </c:pt>
                <c:pt idx="18">
                  <c:v>0.24025307335203744</c:v>
                </c:pt>
                <c:pt idx="19">
                  <c:v>0.20076000891309914</c:v>
                </c:pt>
                <c:pt idx="20">
                  <c:v>0.16633753081656058</c:v>
                </c:pt>
                <c:pt idx="21">
                  <c:v>0.13680688860320925</c:v>
                </c:pt>
                <c:pt idx="22">
                  <c:v>0.11181576977811647</c:v>
                </c:pt>
                <c:pt idx="23">
                  <c:v>9.0909090909090703E-2</c:v>
                </c:pt>
                <c:pt idx="24">
                  <c:v>7.3587556117573436E-2</c:v>
                </c:pt>
                <c:pt idx="25">
                  <c:v>5.9350943102767506E-2</c:v>
                </c:pt>
                <c:pt idx="26">
                  <c:v>4.7726721034203855E-2</c:v>
                </c:pt>
                <c:pt idx="27">
                  <c:v>3.8286503882254706E-2</c:v>
                </c:pt>
                <c:pt idx="28">
                  <c:v>3.0653430031715511E-2</c:v>
                </c:pt>
                <c:pt idx="29">
                  <c:v>2.4503367550335976E-2</c:v>
                </c:pt>
                <c:pt idx="30">
                  <c:v>1.9562303872579529E-2</c:v>
                </c:pt>
                <c:pt idx="31">
                  <c:v>1.5601662241829599E-2</c:v>
                </c:pt>
                <c:pt idx="32">
                  <c:v>1.2432735254442393E-2</c:v>
                </c:pt>
                <c:pt idx="33">
                  <c:v>9.9009900990099011E-3</c:v>
                </c:pt>
                <c:pt idx="34">
                  <c:v>7.8806838503302865E-3</c:v>
                </c:pt>
                <c:pt idx="35">
                  <c:v>6.2700123414338414E-3</c:v>
                </c:pt>
                <c:pt idx="36">
                  <c:v>4.9868787366879668E-3</c:v>
                </c:pt>
                <c:pt idx="37">
                  <c:v>3.9652856191521955E-3</c:v>
                </c:pt>
                <c:pt idx="38">
                  <c:v>3.1523091832602107E-3</c:v>
                </c:pt>
                <c:pt idx="39">
                  <c:v>2.5055926672857358E-3</c:v>
                </c:pt>
                <c:pt idx="40">
                  <c:v>1.9912891707283211E-3</c:v>
                </c:pt>
                <c:pt idx="41">
                  <c:v>1.582385280801721E-3</c:v>
                </c:pt>
                <c:pt idx="42">
                  <c:v>1.2573425113552928E-3</c:v>
                </c:pt>
                <c:pt idx="43">
                  <c:v>9.9900099900099987E-4</c:v>
                </c:pt>
                <c:pt idx="44">
                  <c:v>7.9369777816924226E-4</c:v>
                </c:pt>
                <c:pt idx="45">
                  <c:v>6.3055948833989287E-4</c:v>
                </c:pt>
                <c:pt idx="46">
                  <c:v>5.009361708135984E-4</c:v>
                </c:pt>
                <c:pt idx="47">
                  <c:v>3.9794874430487638E-4</c:v>
                </c:pt>
                <c:pt idx="48">
                  <c:v>3.1612779762961771E-4</c:v>
                </c:pt>
                <c:pt idx="49">
                  <c:v>2.5112556326146172E-4</c:v>
                </c:pt>
                <c:pt idx="50">
                  <c:v>1.9948642872153049E-4</c:v>
                </c:pt>
                <c:pt idx="51">
                  <c:v>1.5846420436223702E-4</c:v>
                </c:pt>
                <c:pt idx="52">
                  <c:v>1.2587669424250311E-4</c:v>
                </c:pt>
                <c:pt idx="53">
                  <c:v>9.9990000999899975E-5</c:v>
                </c:pt>
                <c:pt idx="54">
                  <c:v>7.9426514400130681E-5</c:v>
                </c:pt>
                <c:pt idx="55">
                  <c:v>6.3091753627486543E-5</c:v>
                </c:pt>
                <c:pt idx="56">
                  <c:v>5.0116211602181977E-5</c:v>
                </c:pt>
                <c:pt idx="57">
                  <c:v>3.9809132225250407E-5</c:v>
                </c:pt>
                <c:pt idx="58">
                  <c:v>3.1621776633305539E-5</c:v>
                </c:pt>
                <c:pt idx="59">
                  <c:v>2.5118233373599805E-5</c:v>
                </c:pt>
                <c:pt idx="60">
                  <c:v>1.9952225050461375E-5</c:v>
                </c:pt>
                <c:pt idx="61">
                  <c:v>1.584868073994899E-5</c:v>
                </c:pt>
                <c:pt idx="62">
                  <c:v>1.2589095630617655E-5</c:v>
                </c:pt>
                <c:pt idx="63">
                  <c:v>9.9999000009999924E-6</c:v>
                </c:pt>
                <c:pt idx="64">
                  <c:v>7.9432192520095312E-6</c:v>
                </c:pt>
                <c:pt idx="65">
                  <c:v>6.3095336343360545E-6</c:v>
                </c:pt>
                <c:pt idx="66">
                  <c:v>5.0118472175342979E-6</c:v>
                </c:pt>
                <c:pt idx="67">
                  <c:v>3.9810558566661379E-6</c:v>
                </c:pt>
                <c:pt idx="68">
                  <c:v>3.1622676602000012E-6</c:v>
                </c:pt>
                <c:pt idx="69">
                  <c:v>2.5118801219519814E-6</c:v>
                </c:pt>
                <c:pt idx="70">
                  <c:v>1.9952583339051184E-6</c:v>
                </c:pt>
                <c:pt idx="71">
                  <c:v>1.5848906805786642E-6</c:v>
                </c:pt>
                <c:pt idx="72">
                  <c:v>1.2589238269029678E-6</c:v>
                </c:pt>
                <c:pt idx="73">
                  <c:v>9.9999900000099921E-7</c:v>
                </c:pt>
                <c:pt idx="74">
                  <c:v>7.9432760376743539E-7</c:v>
                </c:pt>
                <c:pt idx="75">
                  <c:v>6.3095694637327225E-7</c:v>
                </c:pt>
                <c:pt idx="76">
                  <c:v>5.0118698243875424E-7</c:v>
                </c:pt>
                <c:pt idx="77">
                  <c:v>3.981070120642408E-7</c:v>
                </c:pt>
                <c:pt idx="78">
                  <c:v>3.1622766601686964E-7</c:v>
                </c:pt>
                <c:pt idx="79">
                  <c:v>2.5118858005523883E-7</c:v>
                </c:pt>
                <c:pt idx="80">
                  <c:v>1.9952619168617894E-7</c:v>
                </c:pt>
                <c:pt idx="81">
                  <c:v>1.5848929412725097E-7</c:v>
                </c:pt>
                <c:pt idx="82">
                  <c:v>1.2589252533048684E-7</c:v>
                </c:pt>
                <c:pt idx="83">
                  <c:v>9.9999990000000806E-8</c:v>
                </c:pt>
                <c:pt idx="84">
                  <c:v>7.9432817162855126E-8</c:v>
                </c:pt>
                <c:pt idx="85">
                  <c:v>6.3095730466947874E-8</c:v>
                </c:pt>
                <c:pt idx="86">
                  <c:v>5.011872085084096E-8</c:v>
                </c:pt>
                <c:pt idx="87">
                  <c:v>3.9810715470456667E-8</c:v>
                </c:pt>
                <c:pt idx="88">
                  <c:v>3.1622775601683689E-8</c:v>
                </c:pt>
                <c:pt idx="89">
                  <c:v>2.5118863684138388E-8</c:v>
                </c:pt>
                <c:pt idx="90">
                  <c:v>1.9952622751581644E-8</c:v>
                </c:pt>
                <c:pt idx="91">
                  <c:v>1.5848931673422473E-8</c:v>
                </c:pt>
                <c:pt idx="92">
                  <c:v>1.2589253959452349E-8</c:v>
                </c:pt>
                <c:pt idx="93">
                  <c:v>9.9999998999999704E-9</c:v>
                </c:pt>
                <c:pt idx="94">
                  <c:v>7.9432822841470647E-9</c:v>
                </c:pt>
                <c:pt idx="95">
                  <c:v>6.3095734049912082E-9</c:v>
                </c:pt>
                <c:pt idx="96">
                  <c:v>5.0118723111538575E-9</c:v>
                </c:pt>
                <c:pt idx="97">
                  <c:v>3.9810716896860437E-9</c:v>
                </c:pt>
                <c:pt idx="98">
                  <c:v>3.1622776501683739E-9</c:v>
                </c:pt>
                <c:pt idx="99">
                  <c:v>2.5118864252000042E-9</c:v>
                </c:pt>
                <c:pt idx="100">
                  <c:v>1.9952623109878089E-9</c:v>
                </c:pt>
                <c:pt idx="101">
                  <c:v>1.5848931899492231E-9</c:v>
                </c:pt>
                <c:pt idx="102">
                  <c:v>1.2589254102092719E-9</c:v>
                </c:pt>
                <c:pt idx="103">
                  <c:v>9.9999999899999557E-10</c:v>
                </c:pt>
                <c:pt idx="104">
                  <c:v>7.9432823409332163E-10</c:v>
                </c:pt>
                <c:pt idx="105">
                  <c:v>6.3095734408208473E-10</c:v>
                </c:pt>
                <c:pt idx="106">
                  <c:v>5.0118723337608294E-10</c:v>
                </c:pt>
                <c:pt idx="107">
                  <c:v>3.9810717039500779E-10</c:v>
                </c:pt>
                <c:pt idx="108">
                  <c:v>3.1622776591683704E-10</c:v>
                </c:pt>
                <c:pt idx="109">
                  <c:v>2.5118864308786174E-10</c:v>
                </c:pt>
                <c:pt idx="110">
                  <c:v>1.9952623145707732E-10</c:v>
                </c:pt>
                <c:pt idx="111">
                  <c:v>1.5848931922099248E-10</c:v>
                </c:pt>
                <c:pt idx="112">
                  <c:v>1.2589254116356789E-10</c:v>
                </c:pt>
                <c:pt idx="113">
                  <c:v>9.9999999989999468E-11</c:v>
                </c:pt>
                <c:pt idx="114">
                  <c:v>7.9432823466118225E-11</c:v>
                </c:pt>
                <c:pt idx="115">
                  <c:v>6.3095734444038023E-11</c:v>
                </c:pt>
                <c:pt idx="116">
                  <c:v>5.0118723360215214E-11</c:v>
                </c:pt>
                <c:pt idx="117">
                  <c:v>3.9810717053764772E-11</c:v>
                </c:pt>
                <c:pt idx="118">
                  <c:v>3.1622776600683674E-11</c:v>
                </c:pt>
                <c:pt idx="119">
                  <c:v>2.5118864314464772E-11</c:v>
                </c:pt>
                <c:pt idx="120">
                  <c:v>1.9952623149290696E-11</c:v>
                </c:pt>
                <c:pt idx="121">
                  <c:v>1.5848931924359929E-11</c:v>
                </c:pt>
                <c:pt idx="122">
                  <c:v>1.2589254117783181E-11</c:v>
                </c:pt>
                <c:pt idx="123">
                  <c:v>9.9999999998999719E-12</c:v>
                </c:pt>
                <c:pt idx="124">
                  <c:v>7.9432823471797053E-12</c:v>
                </c:pt>
                <c:pt idx="125">
                  <c:v>6.3095734447621144E-12</c:v>
                </c:pt>
                <c:pt idx="126">
                  <c:v>5.0118723362476044E-12</c:v>
                </c:pt>
                <c:pt idx="127">
                  <c:v>3.9810717055191279E-12</c:v>
                </c:pt>
                <c:pt idx="128">
                  <c:v>3.1622776601583628E-12</c:v>
                </c:pt>
                <c:pt idx="129">
                  <c:v>2.5118864315032597E-12</c:v>
                </c:pt>
                <c:pt idx="130">
                  <c:v>1.9952623149648991E-12</c:v>
                </c:pt>
                <c:pt idx="131">
                  <c:v>1.5848931924585977E-12</c:v>
                </c:pt>
                <c:pt idx="132">
                  <c:v>1.2589254117925806E-12</c:v>
                </c:pt>
                <c:pt idx="133">
                  <c:v>9.9999999999899609E-13</c:v>
                </c:pt>
                <c:pt idx="134">
                  <c:v>7.9432823472364835E-13</c:v>
                </c:pt>
                <c:pt idx="135">
                  <c:v>6.3095734447979378E-13</c:v>
                </c:pt>
                <c:pt idx="136">
                  <c:v>5.0118723362702054E-13</c:v>
                </c:pt>
                <c:pt idx="137">
                  <c:v>3.9810717055333869E-13</c:v>
                </c:pt>
                <c:pt idx="138">
                  <c:v>3.162277660167371E-13</c:v>
                </c:pt>
                <c:pt idx="139">
                  <c:v>2.5118864315089449E-13</c:v>
                </c:pt>
                <c:pt idx="140">
                  <c:v>1.9952623149684821E-13</c:v>
                </c:pt>
              </c:numCache>
            </c:numRef>
          </c:yVal>
          <c:smooth val="0"/>
        </c:ser>
        <c:ser>
          <c:idx val="4"/>
          <c:order val="6"/>
          <c:tx>
            <c:v>M</c:v>
          </c:tx>
          <c:spPr>
            <a:ln w="19050"/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calculations!$K$5:$K$145</c:f>
              <c:numCache>
                <c:formatCode>0.00E+00</c:formatCode>
                <c:ptCount val="141"/>
                <c:pt idx="0">
                  <c:v>4.7726721033064988E-2</c:v>
                </c:pt>
                <c:pt idx="1">
                  <c:v>5.935094310202866E-2</c:v>
                </c:pt>
                <c:pt idx="2">
                  <c:v>7.3587556117047759E-2</c:v>
                </c:pt>
                <c:pt idx="3">
                  <c:v>9.0909090908687873E-2</c:v>
                </c:pt>
                <c:pt idx="4">
                  <c:v>0.11181576977779099</c:v>
                </c:pt>
                <c:pt idx="5">
                  <c:v>0.1368068886029371</c:v>
                </c:pt>
                <c:pt idx="6">
                  <c:v>0.16633753081632896</c:v>
                </c:pt>
                <c:pt idx="7">
                  <c:v>0.2007600089129013</c:v>
                </c:pt>
                <c:pt idx="8">
                  <c:v>0.24025307335186985</c:v>
                </c:pt>
                <c:pt idx="9">
                  <c:v>0.2847472489506544</c:v>
                </c:pt>
                <c:pt idx="10">
                  <c:v>0.33386057541675396</c:v>
                </c:pt>
                <c:pt idx="11">
                  <c:v>0.38686317984675445</c:v>
                </c:pt>
                <c:pt idx="12">
                  <c:v>0.44268836623762398</c:v>
                </c:pt>
                <c:pt idx="13">
                  <c:v>0.49999999999993394</c:v>
                </c:pt>
                <c:pt idx="14">
                  <c:v>0.55731163376224135</c:v>
                </c:pt>
                <c:pt idx="15">
                  <c:v>0.61313682015310433</c:v>
                </c:pt>
                <c:pt idx="16">
                  <c:v>0.6661394245830935</c:v>
                </c:pt>
                <c:pt idx="17">
                  <c:v>0.71525275104917774</c:v>
                </c:pt>
                <c:pt idx="18">
                  <c:v>0.75974692664794319</c:v>
                </c:pt>
                <c:pt idx="19">
                  <c:v>0.79923999108688804</c:v>
                </c:pt>
                <c:pt idx="20">
                  <c:v>0.83366246918343112</c:v>
                </c:pt>
                <c:pt idx="21">
                  <c:v>0.86319311139678534</c:v>
                </c:pt>
                <c:pt idx="22">
                  <c:v>0.88818423022187987</c:v>
                </c:pt>
                <c:pt idx="23">
                  <c:v>0.90909090909090695</c:v>
                </c:pt>
                <c:pt idx="24">
                  <c:v>0.92641244388242505</c:v>
                </c:pt>
                <c:pt idx="25">
                  <c:v>0.94064905689723155</c:v>
                </c:pt>
                <c:pt idx="26">
                  <c:v>0.9522732789657955</c:v>
                </c:pt>
                <c:pt idx="27">
                  <c:v>0.96171349611774493</c:v>
                </c:pt>
                <c:pt idx="28">
                  <c:v>0.96934656996828417</c:v>
                </c:pt>
                <c:pt idx="29">
                  <c:v>0.97549663244966389</c:v>
                </c:pt>
                <c:pt idx="30">
                  <c:v>0.9804376961274206</c:v>
                </c:pt>
                <c:pt idx="31">
                  <c:v>0.98439833775817043</c:v>
                </c:pt>
                <c:pt idx="32">
                  <c:v>0.98756726474555756</c:v>
                </c:pt>
                <c:pt idx="33">
                  <c:v>0.99009900990099009</c:v>
                </c:pt>
                <c:pt idx="34">
                  <c:v>0.99211931614966975</c:v>
                </c:pt>
                <c:pt idx="35">
                  <c:v>0.99372998765856613</c:v>
                </c:pt>
                <c:pt idx="36">
                  <c:v>0.99501312126331209</c:v>
                </c:pt>
                <c:pt idx="37">
                  <c:v>0.9960347143808479</c:v>
                </c:pt>
                <c:pt idx="38">
                  <c:v>0.99684769081673985</c:v>
                </c:pt>
                <c:pt idx="39">
                  <c:v>0.99749440733271422</c:v>
                </c:pt>
                <c:pt idx="40">
                  <c:v>0.99800871082927178</c:v>
                </c:pt>
                <c:pt idx="41">
                  <c:v>0.99841761471919821</c:v>
                </c:pt>
                <c:pt idx="42">
                  <c:v>0.99874265748864477</c:v>
                </c:pt>
                <c:pt idx="43">
                  <c:v>0.99900099900099915</c:v>
                </c:pt>
                <c:pt idx="44">
                  <c:v>0.99920630222183082</c:v>
                </c:pt>
                <c:pt idx="45">
                  <c:v>0.99936944051165999</c:v>
                </c:pt>
                <c:pt idx="46">
                  <c:v>0.9994990638291863</c:v>
                </c:pt>
                <c:pt idx="47">
                  <c:v>0.99960205125569523</c:v>
                </c:pt>
                <c:pt idx="48">
                  <c:v>0.99968387220237032</c:v>
                </c:pt>
                <c:pt idx="49">
                  <c:v>0.99974887443673865</c:v>
                </c:pt>
                <c:pt idx="50">
                  <c:v>0.99980051357127853</c:v>
                </c:pt>
                <c:pt idx="51">
                  <c:v>0.99984153579563773</c:v>
                </c:pt>
                <c:pt idx="52">
                  <c:v>0.99987412330575753</c:v>
                </c:pt>
                <c:pt idx="53">
                  <c:v>0.99990000999900008</c:v>
                </c:pt>
                <c:pt idx="54">
                  <c:v>0.99992057348559993</c:v>
                </c:pt>
                <c:pt idx="55">
                  <c:v>0.99993690824637249</c:v>
                </c:pt>
                <c:pt idx="56">
                  <c:v>0.99994988378839778</c:v>
                </c:pt>
                <c:pt idx="57">
                  <c:v>0.99996019086777466</c:v>
                </c:pt>
                <c:pt idx="58">
                  <c:v>0.99996837822336659</c:v>
                </c:pt>
                <c:pt idx="59">
                  <c:v>0.99997488176662652</c:v>
                </c:pt>
                <c:pt idx="60">
                  <c:v>0.99998004777494953</c:v>
                </c:pt>
                <c:pt idx="61">
                  <c:v>0.99998415131926</c:v>
                </c:pt>
                <c:pt idx="62">
                  <c:v>0.99998741090436949</c:v>
                </c:pt>
                <c:pt idx="63">
                  <c:v>0.99999000009999894</c:v>
                </c:pt>
                <c:pt idx="64">
                  <c:v>0.99999205678074798</c:v>
                </c:pt>
                <c:pt idx="65">
                  <c:v>0.99999369046636566</c:v>
                </c:pt>
                <c:pt idx="66">
                  <c:v>0.99999498815278243</c:v>
                </c:pt>
                <c:pt idx="67">
                  <c:v>0.99999601894414325</c:v>
                </c:pt>
                <c:pt idx="68">
                  <c:v>0.99999683773233983</c:v>
                </c:pt>
                <c:pt idx="69">
                  <c:v>0.99999748811987799</c:v>
                </c:pt>
                <c:pt idx="70">
                  <c:v>0.99999800474166611</c:v>
                </c:pt>
                <c:pt idx="71">
                  <c:v>0.99999841510931942</c:v>
                </c:pt>
                <c:pt idx="72">
                  <c:v>0.99999874107617315</c:v>
                </c:pt>
                <c:pt idx="73">
                  <c:v>0.99999900000100006</c:v>
                </c:pt>
                <c:pt idx="74">
                  <c:v>0.9999992056723962</c:v>
                </c:pt>
                <c:pt idx="75">
                  <c:v>0.99999936904305375</c:v>
                </c:pt>
                <c:pt idx="76">
                  <c:v>0.99999949881301753</c:v>
                </c:pt>
                <c:pt idx="77">
                  <c:v>0.99999960189298798</c:v>
                </c:pt>
                <c:pt idx="78">
                  <c:v>0.99999968377233406</c:v>
                </c:pt>
                <c:pt idx="79">
                  <c:v>0.99999974881141984</c:v>
                </c:pt>
                <c:pt idx="80">
                  <c:v>0.99999980047380832</c:v>
                </c:pt>
                <c:pt idx="81">
                  <c:v>0.99999984151070587</c:v>
                </c:pt>
                <c:pt idx="82">
                  <c:v>0.9999998741074746</c:v>
                </c:pt>
                <c:pt idx="83">
                  <c:v>0.99999990000000993</c:v>
                </c:pt>
                <c:pt idx="84">
                  <c:v>0.9999999205671829</c:v>
                </c:pt>
                <c:pt idx="85">
                  <c:v>0.99999993690426958</c:v>
                </c:pt>
                <c:pt idx="86">
                  <c:v>0.99999994988127916</c:v>
                </c:pt>
                <c:pt idx="87">
                  <c:v>0.99999996018928461</c:v>
                </c:pt>
                <c:pt idx="88">
                  <c:v>0.99999996837722438</c:v>
                </c:pt>
                <c:pt idx="89">
                  <c:v>0.99999997488113634</c:v>
                </c:pt>
                <c:pt idx="90">
                  <c:v>0.99999998004737733</c:v>
                </c:pt>
                <c:pt idx="91">
                  <c:v>0.99999998415106828</c:v>
                </c:pt>
                <c:pt idx="92">
                  <c:v>0.99999998741074603</c:v>
                </c:pt>
                <c:pt idx="93">
                  <c:v>0.99999999000000017</c:v>
                </c:pt>
                <c:pt idx="94">
                  <c:v>0.99999999205671786</c:v>
                </c:pt>
                <c:pt idx="95">
                  <c:v>0.99999999369042647</c:v>
                </c:pt>
                <c:pt idx="96">
                  <c:v>0.99999999498812775</c:v>
                </c:pt>
                <c:pt idx="97">
                  <c:v>0.99999999601892831</c:v>
                </c:pt>
                <c:pt idx="98">
                  <c:v>0.99999999683772245</c:v>
                </c:pt>
                <c:pt idx="99">
                  <c:v>0.99999999748811352</c:v>
                </c:pt>
                <c:pt idx="100">
                  <c:v>0.9999999980047376</c:v>
                </c:pt>
                <c:pt idx="101">
                  <c:v>0.99999999841510689</c:v>
                </c:pt>
                <c:pt idx="102">
                  <c:v>0.99999999874107459</c:v>
                </c:pt>
                <c:pt idx="103">
                  <c:v>0.99999999899999992</c:v>
                </c:pt>
                <c:pt idx="104">
                  <c:v>0.99999999920567184</c:v>
                </c:pt>
                <c:pt idx="105">
                  <c:v>0.99999999936904271</c:v>
                </c:pt>
                <c:pt idx="106">
                  <c:v>0.99999999949881269</c:v>
                </c:pt>
                <c:pt idx="107">
                  <c:v>0.9999999996018929</c:v>
                </c:pt>
                <c:pt idx="108">
                  <c:v>0.99999999968377229</c:v>
                </c:pt>
                <c:pt idx="109">
                  <c:v>0.99999999974881137</c:v>
                </c:pt>
                <c:pt idx="110">
                  <c:v>0.99999999980047383</c:v>
                </c:pt>
                <c:pt idx="111">
                  <c:v>0.99999999984151078</c:v>
                </c:pt>
                <c:pt idx="112">
                  <c:v>0.99999999987410737</c:v>
                </c:pt>
                <c:pt idx="113">
                  <c:v>0.99999999989999999</c:v>
                </c:pt>
                <c:pt idx="114">
                  <c:v>0.9999999999205671</c:v>
                </c:pt>
                <c:pt idx="115">
                  <c:v>0.99999999993690425</c:v>
                </c:pt>
                <c:pt idx="116">
                  <c:v>0.9999999999498812</c:v>
                </c:pt>
                <c:pt idx="117">
                  <c:v>0.99999999996018918</c:v>
                </c:pt>
                <c:pt idx="118">
                  <c:v>0.9999999999683773</c:v>
                </c:pt>
                <c:pt idx="119">
                  <c:v>0.9999999999748812</c:v>
                </c:pt>
                <c:pt idx="120">
                  <c:v>0.99999999998004729</c:v>
                </c:pt>
                <c:pt idx="121">
                  <c:v>0.99999999998415112</c:v>
                </c:pt>
                <c:pt idx="122">
                  <c:v>0.99999999998741074</c:v>
                </c:pt>
                <c:pt idx="123">
                  <c:v>0.99999999999</c:v>
                </c:pt>
                <c:pt idx="124">
                  <c:v>0.9999999999920568</c:v>
                </c:pt>
                <c:pt idx="125">
                  <c:v>0.99999999999369038</c:v>
                </c:pt>
                <c:pt idx="126">
                  <c:v>0.99999999999498823</c:v>
                </c:pt>
                <c:pt idx="127">
                  <c:v>0.99999999999601896</c:v>
                </c:pt>
                <c:pt idx="128">
                  <c:v>0.99999999999683764</c:v>
                </c:pt>
                <c:pt idx="129">
                  <c:v>0.99999999999748801</c:v>
                </c:pt>
                <c:pt idx="130">
                  <c:v>0.99999999999800471</c:v>
                </c:pt>
                <c:pt idx="131">
                  <c:v>0.99999999999841505</c:v>
                </c:pt>
                <c:pt idx="132">
                  <c:v>0.99999999999874101</c:v>
                </c:pt>
                <c:pt idx="133">
                  <c:v>0.99999999999899991</c:v>
                </c:pt>
                <c:pt idx="134">
                  <c:v>0.99999999999920575</c:v>
                </c:pt>
                <c:pt idx="135">
                  <c:v>0.99999999999936895</c:v>
                </c:pt>
                <c:pt idx="136">
                  <c:v>0.99999999999949885</c:v>
                </c:pt>
                <c:pt idx="137">
                  <c:v>0.99999999999960187</c:v>
                </c:pt>
                <c:pt idx="138">
                  <c:v>0.99999999999968381</c:v>
                </c:pt>
                <c:pt idx="139">
                  <c:v>0.99999999999974887</c:v>
                </c:pt>
                <c:pt idx="140">
                  <c:v>0.99999999999980038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34304"/>
        <c:axId val="84036224"/>
      </c:scatterChart>
      <c:valAx>
        <c:axId val="84034304"/>
        <c:scaling>
          <c:orientation val="minMax"/>
          <c:max val="1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p[L]</a:t>
                </a:r>
              </a:p>
            </c:rich>
          </c:tx>
          <c:layout>
            <c:manualLayout>
              <c:xMode val="edge"/>
              <c:yMode val="edge"/>
              <c:x val="0.51844659093726653"/>
              <c:y val="0.91212385793547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036224"/>
        <c:crosses val="autoZero"/>
        <c:crossBetween val="midCat"/>
        <c:majorUnit val="1"/>
        <c:minorUnit val="0.5"/>
      </c:valAx>
      <c:valAx>
        <c:axId val="8403622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</a:t>
                </a:r>
              </a:p>
            </c:rich>
          </c:tx>
          <c:layout>
            <c:manualLayout>
              <c:xMode val="edge"/>
              <c:yMode val="edge"/>
              <c:x val="1.1650426287807141E-2"/>
              <c:y val="0.4212134622412704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034304"/>
        <c:crosses val="autoZero"/>
        <c:crossBetween val="midCat"/>
        <c:majorUnit val="0.1"/>
        <c:min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11626481912431"/>
          <c:y val="6.1370809661450549E-4"/>
          <c:w val="0.77021376376535922"/>
          <c:h val="0.12372131964517094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0318002097805"/>
          <c:y val="0.11953369786024318"/>
          <c:w val="0.83820822331913858"/>
          <c:h val="0.69970945088922831"/>
        </c:manualLayout>
      </c:layout>
      <c:scatterChart>
        <c:scatterStyle val="smoothMarker"/>
        <c:varyColors val="0"/>
        <c:ser>
          <c:idx val="0"/>
          <c:order val="0"/>
          <c:tx>
            <c:v>logML4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calculations!$N$5:$N$145</c:f>
              <c:numCache>
                <c:formatCode>General</c:formatCode>
                <c:ptCount val="141"/>
                <c:pt idx="0">
                  <c:v>-11.321238401924621</c:v>
                </c:pt>
                <c:pt idx="1">
                  <c:v>-11.626572375601512</c:v>
                </c:pt>
                <c:pt idx="2">
                  <c:v>-11.933195619991533</c:v>
                </c:pt>
                <c:pt idx="3">
                  <c:v>-12.241392685160152</c:v>
                </c:pt>
                <c:pt idx="4">
                  <c:v>-12.551496942026498</c:v>
                </c:pt>
                <c:pt idx="5">
                  <c:v>-12.863892034144248</c:v>
                </c:pt>
                <c:pt idx="6">
                  <c:v>-13.179009749653178</c:v>
                </c:pt>
                <c:pt idx="7">
                  <c:v>-13.497322793709131</c:v>
                </c:pt>
                <c:pt idx="8">
                  <c:v>-13.819331048066408</c:v>
                </c:pt>
                <c:pt idx="9">
                  <c:v>-14.145540463109521</c:v>
                </c:pt>
                <c:pt idx="10">
                  <c:v>-14.476434862436649</c:v>
                </c:pt>
                <c:pt idx="11">
                  <c:v>-14.812442602794459</c:v>
                </c:pt>
                <c:pt idx="12">
                  <c:v>-15.153901891043951</c:v>
                </c:pt>
                <c:pt idx="13">
                  <c:v>-15.501029995664041</c:v>
                </c:pt>
                <c:pt idx="14">
                  <c:v>-15.853901891043909</c:v>
                </c:pt>
                <c:pt idx="15">
                  <c:v>-16.212442602794368</c:v>
                </c:pt>
                <c:pt idx="16">
                  <c:v>-16.576434862436507</c:v>
                </c:pt>
                <c:pt idx="17">
                  <c:v>-16.94554046310931</c:v>
                </c:pt>
                <c:pt idx="18">
                  <c:v>-17.319331048066108</c:v>
                </c:pt>
                <c:pt idx="19">
                  <c:v>-17.697322793708704</c:v>
                </c:pt>
                <c:pt idx="20">
                  <c:v>-18.079009749652574</c:v>
                </c:pt>
                <c:pt idx="21">
                  <c:v>-18.463892034143385</c:v>
                </c:pt>
                <c:pt idx="22">
                  <c:v>-18.851496942025236</c:v>
                </c:pt>
                <c:pt idx="23">
                  <c:v>-19.241392685158228</c:v>
                </c:pt>
                <c:pt idx="24">
                  <c:v>-19.633195619988431</c:v>
                </c:pt>
                <c:pt idx="25">
                  <c:v>-20.026572375596107</c:v>
                </c:pt>
                <c:pt idx="26">
                  <c:v>-20.421238401914259</c:v>
                </c:pt>
                <c:pt idx="27">
                  <c:v>-20.816954289279536</c:v>
                </c:pt>
                <c:pt idx="28">
                  <c:v>-21.213520922108042</c:v>
                </c:pt>
                <c:pt idx="29">
                  <c:v>-21.61077422551196</c:v>
                </c:pt>
                <c:pt idx="30">
                  <c:v>-22.008579999230037</c:v>
                </c:pt>
                <c:pt idx="31">
                  <c:v>-22.406829128312456</c:v>
                </c:pt>
                <c:pt idx="32">
                  <c:v>-22.80543331422005</c:v>
                </c:pt>
                <c:pt idx="33">
                  <c:v>-23.204321373782644</c:v>
                </c:pt>
                <c:pt idx="34">
                  <c:v>-23.603436094751732</c:v>
                </c:pt>
                <c:pt idx="35">
                  <c:v>-24.00273160433494</c:v>
                </c:pt>
                <c:pt idx="36">
                  <c:v>-24.40217119216415</c:v>
                </c:pt>
                <c:pt idx="37">
                  <c:v>-24.801725525028797</c:v>
                </c:pt>
                <c:pt idx="38">
                  <c:v>-25.201371192832688</c:v>
                </c:pt>
                <c:pt idx="39">
                  <c:v>-25.601089530599964</c:v>
                </c:pt>
                <c:pt idx="40">
                  <c:v>-26.000865668082795</c:v>
                </c:pt>
                <c:pt idx="41">
                  <c:v>-26.400687765494322</c:v>
                </c:pt>
                <c:pt idx="42">
                  <c:v>-26.800546400492863</c:v>
                </c:pt>
                <c:pt idx="43">
                  <c:v>-27.200434077479322</c:v>
                </c:pt>
                <c:pt idx="44">
                  <c:v>-27.600344835431031</c:v>
                </c:pt>
                <c:pt idx="45">
                  <c:v>-28.000273934881502</c:v>
                </c:pt>
                <c:pt idx="46">
                  <c:v>-28.400217608323263</c:v>
                </c:pt>
                <c:pt idx="47">
                  <c:v>-28.800172861340997</c:v>
                </c:pt>
                <c:pt idx="48">
                  <c:v>-29.20013731426366</c:v>
                </c:pt>
                <c:pt idx="49">
                  <c:v>-29.600109076142871</c:v>
                </c:pt>
                <c:pt idx="50">
                  <c:v>-30.000086644497699</c:v>
                </c:pt>
                <c:pt idx="51">
                  <c:v>-30.400068825582878</c:v>
                </c:pt>
                <c:pt idx="52">
                  <c:v>-30.80005467099469</c:v>
                </c:pt>
                <c:pt idx="53">
                  <c:v>-31.200043427276867</c:v>
                </c:pt>
                <c:pt idx="54">
                  <c:v>-31.600034495866886</c:v>
                </c:pt>
                <c:pt idx="55">
                  <c:v>-32.000027401264866</c:v>
                </c:pt>
                <c:pt idx="56">
                  <c:v>-32.400021765739567</c:v>
                </c:pt>
                <c:pt idx="57">
                  <c:v>-32.800017289230595</c:v>
                </c:pt>
                <c:pt idx="58">
                  <c:v>-33.200013733380246</c:v>
                </c:pt>
                <c:pt idx="59">
                  <c:v>-33.60001090884716</c:v>
                </c:pt>
                <c:pt idx="60">
                  <c:v>-34.000008665227689</c:v>
                </c:pt>
                <c:pt idx="61">
                  <c:v>-34.400006883049137</c:v>
                </c:pt>
                <c:pt idx="62">
                  <c:v>-34.800005467409186</c:v>
                </c:pt>
                <c:pt idx="63">
                  <c:v>-35.200004342923108</c:v>
                </c:pt>
                <c:pt idx="64">
                  <c:v>-35.600003449709995</c:v>
                </c:pt>
                <c:pt idx="65">
                  <c:v>-36.000002740204287</c:v>
                </c:pt>
                <c:pt idx="66">
                  <c:v>-36.400002176623047</c:v>
                </c:pt>
                <c:pt idx="67">
                  <c:v>-36.800001728954037</c:v>
                </c:pt>
                <c:pt idx="68">
                  <c:v>-37.200001373357573</c:v>
                </c:pt>
                <c:pt idx="69">
                  <c:v>-37.600001090897052</c:v>
                </c:pt>
                <c:pt idx="70">
                  <c:v>-38.000000866530549</c:v>
                </c:pt>
                <c:pt idx="71">
                  <c:v>-38.400000688309824</c:v>
                </c:pt>
                <c:pt idx="72">
                  <c:v>-38.800000546744023</c:v>
                </c:pt>
                <c:pt idx="73">
                  <c:v>-39.200000434294267</c:v>
                </c:pt>
                <c:pt idx="74">
                  <c:v>-39.600000344972244</c:v>
                </c:pt>
                <c:pt idx="75">
                  <c:v>-40.000000274021211</c:v>
                </c:pt>
                <c:pt idx="76">
                  <c:v>-40.4000002176628</c:v>
                </c:pt>
                <c:pt idx="77">
                  <c:v>-40.800000172895714</c:v>
                </c:pt>
                <c:pt idx="78">
                  <c:v>-41.200000137335955</c:v>
                </c:pt>
                <c:pt idx="79">
                  <c:v>-41.600000109089834</c:v>
                </c:pt>
                <c:pt idx="80">
                  <c:v>-42.000000086653138</c:v>
                </c:pt>
                <c:pt idx="81">
                  <c:v>-42.400000068831034</c:v>
                </c:pt>
                <c:pt idx="82">
                  <c:v>-42.800000054674435</c:v>
                </c:pt>
                <c:pt idx="83">
                  <c:v>-43.200000043429455</c:v>
                </c:pt>
                <c:pt idx="84">
                  <c:v>-43.600000034497242</c:v>
                </c:pt>
                <c:pt idx="85">
                  <c:v>-44.00000002740213</c:v>
                </c:pt>
                <c:pt idx="86">
                  <c:v>-44.400000021766289</c:v>
                </c:pt>
                <c:pt idx="87">
                  <c:v>-44.800000017289577</c:v>
                </c:pt>
                <c:pt idx="88">
                  <c:v>-45.200000013733607</c:v>
                </c:pt>
                <c:pt idx="89">
                  <c:v>-45.600000010908992</c:v>
                </c:pt>
                <c:pt idx="90">
                  <c:v>-46.000000008665317</c:v>
                </c:pt>
                <c:pt idx="91">
                  <c:v>-46.400000006883111</c:v>
                </c:pt>
                <c:pt idx="92">
                  <c:v>-46.800000005467446</c:v>
                </c:pt>
                <c:pt idx="93">
                  <c:v>-47.200000004342954</c:v>
                </c:pt>
                <c:pt idx="94">
                  <c:v>-47.600000003449729</c:v>
                </c:pt>
                <c:pt idx="95">
                  <c:v>-48.000000002740215</c:v>
                </c:pt>
                <c:pt idx="96">
                  <c:v>-48.400000002176633</c:v>
                </c:pt>
                <c:pt idx="97">
                  <c:v>-48.800000001728961</c:v>
                </c:pt>
                <c:pt idx="98">
                  <c:v>-49.200000001373368</c:v>
                </c:pt>
                <c:pt idx="99">
                  <c:v>-49.600000001090905</c:v>
                </c:pt>
                <c:pt idx="100">
                  <c:v>-50.000000000866535</c:v>
                </c:pt>
                <c:pt idx="101">
                  <c:v>-50.400000000688316</c:v>
                </c:pt>
                <c:pt idx="102">
                  <c:v>-50.800000000546753</c:v>
                </c:pt>
                <c:pt idx="103">
                  <c:v>-51.200000000434308</c:v>
                </c:pt>
                <c:pt idx="104">
                  <c:v>-51.600000000344984</c:v>
                </c:pt>
                <c:pt idx="105">
                  <c:v>-52.000000000274028</c:v>
                </c:pt>
                <c:pt idx="106">
                  <c:v>-52.400000000217666</c:v>
                </c:pt>
                <c:pt idx="107">
                  <c:v>-52.800000000172901</c:v>
                </c:pt>
                <c:pt idx="108">
                  <c:v>-53.200000000137344</c:v>
                </c:pt>
                <c:pt idx="109">
                  <c:v>-53.600000000109098</c:v>
                </c:pt>
                <c:pt idx="110">
                  <c:v>-54.000000000086658</c:v>
                </c:pt>
                <c:pt idx="111">
                  <c:v>-54.400000000068836</c:v>
                </c:pt>
                <c:pt idx="112">
                  <c:v>-54.800000000054673</c:v>
                </c:pt>
                <c:pt idx="113">
                  <c:v>-55.200000000043438</c:v>
                </c:pt>
                <c:pt idx="114">
                  <c:v>-55.600000000034505</c:v>
                </c:pt>
                <c:pt idx="115">
                  <c:v>-56.000000000027413</c:v>
                </c:pt>
                <c:pt idx="116">
                  <c:v>-56.400000000021777</c:v>
                </c:pt>
                <c:pt idx="117">
                  <c:v>-56.800000000017292</c:v>
                </c:pt>
                <c:pt idx="118">
                  <c:v>-57.200000000013745</c:v>
                </c:pt>
                <c:pt idx="119">
                  <c:v>-57.600000000010915</c:v>
                </c:pt>
                <c:pt idx="120">
                  <c:v>-58.000000000008669</c:v>
                </c:pt>
                <c:pt idx="121">
                  <c:v>-58.400000000006891</c:v>
                </c:pt>
                <c:pt idx="122">
                  <c:v>-58.800000000005468</c:v>
                </c:pt>
                <c:pt idx="123">
                  <c:v>-59.200000000004351</c:v>
                </c:pt>
                <c:pt idx="124">
                  <c:v>-59.600000000003455</c:v>
                </c:pt>
                <c:pt idx="125">
                  <c:v>-60.000000000002743</c:v>
                </c:pt>
                <c:pt idx="126">
                  <c:v>-60.40000000000218</c:v>
                </c:pt>
                <c:pt idx="127">
                  <c:v>-60.800000000001731</c:v>
                </c:pt>
                <c:pt idx="128">
                  <c:v>-61.200000000001388</c:v>
                </c:pt>
                <c:pt idx="129">
                  <c:v>-61.600000000001103</c:v>
                </c:pt>
                <c:pt idx="130">
                  <c:v>-62.000000000000867</c:v>
                </c:pt>
                <c:pt idx="131">
                  <c:v>-62.400000000000695</c:v>
                </c:pt>
                <c:pt idx="132">
                  <c:v>-62.800000000000551</c:v>
                </c:pt>
                <c:pt idx="133">
                  <c:v>-63.200000000000443</c:v>
                </c:pt>
                <c:pt idx="134">
                  <c:v>-63.60000000000035</c:v>
                </c:pt>
                <c:pt idx="135">
                  <c:v>-64.000000000000284</c:v>
                </c:pt>
                <c:pt idx="136">
                  <c:v>-64.400000000000219</c:v>
                </c:pt>
                <c:pt idx="137">
                  <c:v>-64.800000000000182</c:v>
                </c:pt>
                <c:pt idx="138">
                  <c:v>-65.200000000000145</c:v>
                </c:pt>
                <c:pt idx="139">
                  <c:v>-65.600000000000122</c:v>
                </c:pt>
                <c:pt idx="140">
                  <c:v>-66.000000000000085</c:v>
                </c:pt>
              </c:numCache>
            </c:numRef>
          </c:yVal>
          <c:smooth val="0"/>
        </c:ser>
        <c:ser>
          <c:idx val="1"/>
          <c:order val="1"/>
          <c:tx>
            <c:v>logML3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calculations!$O$5:$O$145</c:f>
              <c:numCache>
                <c:formatCode>General</c:formatCode>
                <c:ptCount val="141"/>
                <c:pt idx="0">
                  <c:v>-11.321238401924621</c:v>
                </c:pt>
                <c:pt idx="1">
                  <c:v>-11.526572375601512</c:v>
                </c:pt>
                <c:pt idx="2">
                  <c:v>-11.733195619991534</c:v>
                </c:pt>
                <c:pt idx="3">
                  <c:v>-11.941392685160153</c:v>
                </c:pt>
                <c:pt idx="4">
                  <c:v>-12.151496942026499</c:v>
                </c:pt>
                <c:pt idx="5">
                  <c:v>-12.363892034144248</c:v>
                </c:pt>
                <c:pt idx="6">
                  <c:v>-12.579009749653176</c:v>
                </c:pt>
                <c:pt idx="7">
                  <c:v>-12.797322793709132</c:v>
                </c:pt>
                <c:pt idx="8">
                  <c:v>-13.019331048066409</c:v>
                </c:pt>
                <c:pt idx="9">
                  <c:v>-13.245540463109521</c:v>
                </c:pt>
                <c:pt idx="10">
                  <c:v>-13.476434862436649</c:v>
                </c:pt>
                <c:pt idx="11">
                  <c:v>-13.712442602794457</c:v>
                </c:pt>
                <c:pt idx="12">
                  <c:v>-13.953901891043952</c:v>
                </c:pt>
                <c:pt idx="13">
                  <c:v>-14.201029995664042</c:v>
                </c:pt>
                <c:pt idx="14">
                  <c:v>-14.453901891043909</c:v>
                </c:pt>
                <c:pt idx="15">
                  <c:v>-14.71244260279437</c:v>
                </c:pt>
                <c:pt idx="16">
                  <c:v>-14.976434862436507</c:v>
                </c:pt>
                <c:pt idx="17">
                  <c:v>-15.245540463109309</c:v>
                </c:pt>
                <c:pt idx="18">
                  <c:v>-15.519331048066107</c:v>
                </c:pt>
                <c:pt idx="19">
                  <c:v>-15.797322793708704</c:v>
                </c:pt>
                <c:pt idx="20">
                  <c:v>-16.079009749652574</c:v>
                </c:pt>
                <c:pt idx="21">
                  <c:v>-16.363892034143383</c:v>
                </c:pt>
                <c:pt idx="22">
                  <c:v>-16.651496942025236</c:v>
                </c:pt>
                <c:pt idx="23">
                  <c:v>-16.941392685158227</c:v>
                </c:pt>
                <c:pt idx="24">
                  <c:v>-17.233195619988432</c:v>
                </c:pt>
                <c:pt idx="25">
                  <c:v>-17.526572375596107</c:v>
                </c:pt>
                <c:pt idx="26">
                  <c:v>-17.821238401914258</c:v>
                </c:pt>
                <c:pt idx="27">
                  <c:v>-18.116954289279537</c:v>
                </c:pt>
                <c:pt idx="28">
                  <c:v>-18.413520922108042</c:v>
                </c:pt>
                <c:pt idx="29">
                  <c:v>-18.710774225511962</c:v>
                </c:pt>
                <c:pt idx="30">
                  <c:v>-19.008579999230037</c:v>
                </c:pt>
                <c:pt idx="31">
                  <c:v>-19.306829128312454</c:v>
                </c:pt>
                <c:pt idx="32">
                  <c:v>-19.605433314220051</c:v>
                </c:pt>
                <c:pt idx="33">
                  <c:v>-19.904321373782647</c:v>
                </c:pt>
                <c:pt idx="34">
                  <c:v>-20.20343609475173</c:v>
                </c:pt>
                <c:pt idx="35">
                  <c:v>-20.50273160433494</c:v>
                </c:pt>
                <c:pt idx="36">
                  <c:v>-20.802171192164149</c:v>
                </c:pt>
                <c:pt idx="37">
                  <c:v>-21.101725525028797</c:v>
                </c:pt>
                <c:pt idx="38">
                  <c:v>-21.401371192832688</c:v>
                </c:pt>
                <c:pt idx="39">
                  <c:v>-21.701089530599965</c:v>
                </c:pt>
                <c:pt idx="40">
                  <c:v>-22.000865668082795</c:v>
                </c:pt>
                <c:pt idx="41">
                  <c:v>-22.30068776549432</c:v>
                </c:pt>
                <c:pt idx="42">
                  <c:v>-22.60054640049286</c:v>
                </c:pt>
                <c:pt idx="43">
                  <c:v>-22.900434077479321</c:v>
                </c:pt>
                <c:pt idx="44">
                  <c:v>-23.200344835431032</c:v>
                </c:pt>
                <c:pt idx="45">
                  <c:v>-23.500273934881502</c:v>
                </c:pt>
                <c:pt idx="46">
                  <c:v>-23.800217608323265</c:v>
                </c:pt>
                <c:pt idx="47">
                  <c:v>-24.100172861340994</c:v>
                </c:pt>
                <c:pt idx="48">
                  <c:v>-24.40013731426366</c:v>
                </c:pt>
                <c:pt idx="49">
                  <c:v>-24.700109076142869</c:v>
                </c:pt>
                <c:pt idx="50">
                  <c:v>-25.000086644497699</c:v>
                </c:pt>
                <c:pt idx="51">
                  <c:v>-25.300068825582876</c:v>
                </c:pt>
                <c:pt idx="52">
                  <c:v>-25.600054670994687</c:v>
                </c:pt>
                <c:pt idx="53">
                  <c:v>-25.900043427276866</c:v>
                </c:pt>
                <c:pt idx="54">
                  <c:v>-26.200034495866888</c:v>
                </c:pt>
                <c:pt idx="55">
                  <c:v>-26.500027401264862</c:v>
                </c:pt>
                <c:pt idx="56">
                  <c:v>-26.800021765739569</c:v>
                </c:pt>
                <c:pt idx="57">
                  <c:v>-27.100017289230596</c:v>
                </c:pt>
                <c:pt idx="58">
                  <c:v>-27.400013733380241</c:v>
                </c:pt>
                <c:pt idx="59">
                  <c:v>-27.700010908847162</c:v>
                </c:pt>
                <c:pt idx="60">
                  <c:v>-28.000008665227689</c:v>
                </c:pt>
                <c:pt idx="61">
                  <c:v>-28.300006883049136</c:v>
                </c:pt>
                <c:pt idx="62">
                  <c:v>-28.600005467409183</c:v>
                </c:pt>
                <c:pt idx="63">
                  <c:v>-28.900004342923108</c:v>
                </c:pt>
                <c:pt idx="64">
                  <c:v>-29.200003449709996</c:v>
                </c:pt>
                <c:pt idx="65">
                  <c:v>-29.500002740204291</c:v>
                </c:pt>
                <c:pt idx="66">
                  <c:v>-29.80000217662305</c:v>
                </c:pt>
                <c:pt idx="67">
                  <c:v>-30.100001728954037</c:v>
                </c:pt>
                <c:pt idx="68">
                  <c:v>-30.400001373357568</c:v>
                </c:pt>
                <c:pt idx="69">
                  <c:v>-30.70000109089705</c:v>
                </c:pt>
                <c:pt idx="70">
                  <c:v>-31.000000866530552</c:v>
                </c:pt>
                <c:pt idx="71">
                  <c:v>-31.300000688309826</c:v>
                </c:pt>
                <c:pt idx="72">
                  <c:v>-31.60000054674402</c:v>
                </c:pt>
                <c:pt idx="73">
                  <c:v>-31.90000043429427</c:v>
                </c:pt>
                <c:pt idx="74">
                  <c:v>-32.200000344972239</c:v>
                </c:pt>
                <c:pt idx="75">
                  <c:v>-32.500000274021211</c:v>
                </c:pt>
                <c:pt idx="76">
                  <c:v>-32.800000217662799</c:v>
                </c:pt>
                <c:pt idx="77">
                  <c:v>-33.100000172895719</c:v>
                </c:pt>
                <c:pt idx="78">
                  <c:v>-33.400000137335951</c:v>
                </c:pt>
                <c:pt idx="79">
                  <c:v>-33.700000109089835</c:v>
                </c:pt>
                <c:pt idx="80">
                  <c:v>-34.000000086653138</c:v>
                </c:pt>
                <c:pt idx="81">
                  <c:v>-34.300000068831032</c:v>
                </c:pt>
                <c:pt idx="82">
                  <c:v>-34.600000054674432</c:v>
                </c:pt>
                <c:pt idx="83">
                  <c:v>-34.900000043429451</c:v>
                </c:pt>
                <c:pt idx="84">
                  <c:v>-35.200000034497236</c:v>
                </c:pt>
                <c:pt idx="85">
                  <c:v>-35.50000002740213</c:v>
                </c:pt>
                <c:pt idx="86">
                  <c:v>-35.800000021766287</c:v>
                </c:pt>
                <c:pt idx="87">
                  <c:v>-36.100000017289574</c:v>
                </c:pt>
                <c:pt idx="88">
                  <c:v>-36.400000013733603</c:v>
                </c:pt>
                <c:pt idx="89">
                  <c:v>-36.700000010908994</c:v>
                </c:pt>
                <c:pt idx="90">
                  <c:v>-37.000000008665317</c:v>
                </c:pt>
                <c:pt idx="91">
                  <c:v>-37.30000000688311</c:v>
                </c:pt>
                <c:pt idx="92">
                  <c:v>-37.60000000546745</c:v>
                </c:pt>
                <c:pt idx="93">
                  <c:v>-37.900000004342949</c:v>
                </c:pt>
                <c:pt idx="94">
                  <c:v>-38.20000000344973</c:v>
                </c:pt>
                <c:pt idx="95">
                  <c:v>-38.500000002740215</c:v>
                </c:pt>
                <c:pt idx="96">
                  <c:v>-38.800000002176631</c:v>
                </c:pt>
                <c:pt idx="97">
                  <c:v>-39.100000001728958</c:v>
                </c:pt>
                <c:pt idx="98">
                  <c:v>-39.400000001373364</c:v>
                </c:pt>
                <c:pt idx="99">
                  <c:v>-39.700000001090899</c:v>
                </c:pt>
                <c:pt idx="100">
                  <c:v>-40.000000000866535</c:v>
                </c:pt>
                <c:pt idx="101">
                  <c:v>-40.300000000688314</c:v>
                </c:pt>
                <c:pt idx="102">
                  <c:v>-40.60000000054675</c:v>
                </c:pt>
                <c:pt idx="103">
                  <c:v>-40.900000000434304</c:v>
                </c:pt>
                <c:pt idx="104">
                  <c:v>-41.200000000344978</c:v>
                </c:pt>
                <c:pt idx="105">
                  <c:v>-41.500000000274028</c:v>
                </c:pt>
                <c:pt idx="106">
                  <c:v>-41.800000000217665</c:v>
                </c:pt>
                <c:pt idx="107">
                  <c:v>-42.100000000172898</c:v>
                </c:pt>
                <c:pt idx="108">
                  <c:v>-42.400000000137339</c:v>
                </c:pt>
                <c:pt idx="109">
                  <c:v>-42.700000000109092</c:v>
                </c:pt>
                <c:pt idx="110">
                  <c:v>-43.000000000086658</c:v>
                </c:pt>
                <c:pt idx="111">
                  <c:v>-43.300000000068835</c:v>
                </c:pt>
                <c:pt idx="112">
                  <c:v>-43.600000000054678</c:v>
                </c:pt>
                <c:pt idx="113">
                  <c:v>-43.900000000043441</c:v>
                </c:pt>
                <c:pt idx="114">
                  <c:v>-44.200000000034507</c:v>
                </c:pt>
                <c:pt idx="115">
                  <c:v>-44.500000000027413</c:v>
                </c:pt>
                <c:pt idx="116">
                  <c:v>-44.800000000021775</c:v>
                </c:pt>
                <c:pt idx="117">
                  <c:v>-45.100000000017296</c:v>
                </c:pt>
                <c:pt idx="118">
                  <c:v>-45.40000000001374</c:v>
                </c:pt>
                <c:pt idx="119">
                  <c:v>-45.700000000010917</c:v>
                </c:pt>
                <c:pt idx="120">
                  <c:v>-46.000000000008669</c:v>
                </c:pt>
                <c:pt idx="121">
                  <c:v>-46.300000000006889</c:v>
                </c:pt>
                <c:pt idx="122">
                  <c:v>-46.600000000005473</c:v>
                </c:pt>
                <c:pt idx="123">
                  <c:v>-46.900000000004347</c:v>
                </c:pt>
                <c:pt idx="124">
                  <c:v>-47.200000000003456</c:v>
                </c:pt>
                <c:pt idx="125">
                  <c:v>-47.500000000002743</c:v>
                </c:pt>
                <c:pt idx="126">
                  <c:v>-47.800000000002179</c:v>
                </c:pt>
                <c:pt idx="127">
                  <c:v>-48.100000000001728</c:v>
                </c:pt>
                <c:pt idx="128">
                  <c:v>-48.400000000001384</c:v>
                </c:pt>
                <c:pt idx="129">
                  <c:v>-48.700000000001097</c:v>
                </c:pt>
                <c:pt idx="130">
                  <c:v>-49.000000000000867</c:v>
                </c:pt>
                <c:pt idx="131">
                  <c:v>-49.300000000000693</c:v>
                </c:pt>
                <c:pt idx="132">
                  <c:v>-49.600000000000549</c:v>
                </c:pt>
                <c:pt idx="133">
                  <c:v>-49.900000000000439</c:v>
                </c:pt>
                <c:pt idx="134">
                  <c:v>-50.200000000000351</c:v>
                </c:pt>
                <c:pt idx="135">
                  <c:v>-50.500000000000277</c:v>
                </c:pt>
                <c:pt idx="136">
                  <c:v>-50.800000000000225</c:v>
                </c:pt>
                <c:pt idx="137">
                  <c:v>-51.100000000000179</c:v>
                </c:pt>
                <c:pt idx="138">
                  <c:v>-51.400000000000141</c:v>
                </c:pt>
                <c:pt idx="139">
                  <c:v>-51.700000000000117</c:v>
                </c:pt>
                <c:pt idx="140">
                  <c:v>-52.000000000000092</c:v>
                </c:pt>
              </c:numCache>
            </c:numRef>
          </c:yVal>
          <c:smooth val="0"/>
        </c:ser>
        <c:ser>
          <c:idx val="2"/>
          <c:order val="2"/>
          <c:tx>
            <c:v>logML2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calculations!$P$5:$P$145</c:f>
              <c:numCache>
                <c:formatCode>General</c:formatCode>
                <c:ptCount val="141"/>
                <c:pt idx="0">
                  <c:v>-11.321238401924621</c:v>
                </c:pt>
                <c:pt idx="1">
                  <c:v>-11.426572375601511</c:v>
                </c:pt>
                <c:pt idx="2">
                  <c:v>-11.533195619991533</c:v>
                </c:pt>
                <c:pt idx="3">
                  <c:v>-11.641392685160152</c:v>
                </c:pt>
                <c:pt idx="4">
                  <c:v>-11.751496942026499</c:v>
                </c:pt>
                <c:pt idx="5">
                  <c:v>-11.863892034144248</c:v>
                </c:pt>
                <c:pt idx="6">
                  <c:v>-11.979009749653176</c:v>
                </c:pt>
                <c:pt idx="7">
                  <c:v>-12.097322793709131</c:v>
                </c:pt>
                <c:pt idx="8">
                  <c:v>-12.219331048066408</c:v>
                </c:pt>
                <c:pt idx="9">
                  <c:v>-12.34554046310952</c:v>
                </c:pt>
                <c:pt idx="10">
                  <c:v>-12.476434862436649</c:v>
                </c:pt>
                <c:pt idx="11">
                  <c:v>-12.612442602794458</c:v>
                </c:pt>
                <c:pt idx="12">
                  <c:v>-12.753901891043951</c:v>
                </c:pt>
                <c:pt idx="13">
                  <c:v>-12.901029995664041</c:v>
                </c:pt>
                <c:pt idx="14">
                  <c:v>-13.053901891043909</c:v>
                </c:pt>
                <c:pt idx="15">
                  <c:v>-13.21244260279437</c:v>
                </c:pt>
                <c:pt idx="16">
                  <c:v>-13.376434862436508</c:v>
                </c:pt>
                <c:pt idx="17">
                  <c:v>-13.545540463109308</c:v>
                </c:pt>
                <c:pt idx="18">
                  <c:v>-13.719331048066106</c:v>
                </c:pt>
                <c:pt idx="19">
                  <c:v>-13.897322793708703</c:v>
                </c:pt>
                <c:pt idx="20">
                  <c:v>-14.079009749652572</c:v>
                </c:pt>
                <c:pt idx="21">
                  <c:v>-14.263892034143385</c:v>
                </c:pt>
                <c:pt idx="22">
                  <c:v>-14.451496942025235</c:v>
                </c:pt>
                <c:pt idx="23">
                  <c:v>-14.641392685158229</c:v>
                </c:pt>
                <c:pt idx="24">
                  <c:v>-14.83319561998843</c:v>
                </c:pt>
                <c:pt idx="25">
                  <c:v>-15.026572375596107</c:v>
                </c:pt>
                <c:pt idx="26">
                  <c:v>-15.221238401914258</c:v>
                </c:pt>
                <c:pt idx="27">
                  <c:v>-15.416954289279536</c:v>
                </c:pt>
                <c:pt idx="28">
                  <c:v>-15.613520922108041</c:v>
                </c:pt>
                <c:pt idx="29">
                  <c:v>-15.81077422551196</c:v>
                </c:pt>
                <c:pt idx="30">
                  <c:v>-16.008579999230037</c:v>
                </c:pt>
                <c:pt idx="31">
                  <c:v>-16.206829128312457</c:v>
                </c:pt>
                <c:pt idx="32">
                  <c:v>-16.405433314220048</c:v>
                </c:pt>
                <c:pt idx="33">
                  <c:v>-16.604321373782646</c:v>
                </c:pt>
                <c:pt idx="34">
                  <c:v>-16.803436094751731</c:v>
                </c:pt>
                <c:pt idx="35">
                  <c:v>-17.00273160433494</c:v>
                </c:pt>
                <c:pt idx="36">
                  <c:v>-17.202171192164148</c:v>
                </c:pt>
                <c:pt idx="37">
                  <c:v>-17.401725525028798</c:v>
                </c:pt>
                <c:pt idx="38">
                  <c:v>-17.601371192832687</c:v>
                </c:pt>
                <c:pt idx="39">
                  <c:v>-17.801089530599963</c:v>
                </c:pt>
                <c:pt idx="40">
                  <c:v>-18.000865668082795</c:v>
                </c:pt>
                <c:pt idx="41">
                  <c:v>-18.200687765494322</c:v>
                </c:pt>
                <c:pt idx="42">
                  <c:v>-18.40054640049286</c:v>
                </c:pt>
                <c:pt idx="43">
                  <c:v>-18.600434077479321</c:v>
                </c:pt>
                <c:pt idx="44">
                  <c:v>-18.80034483543103</c:v>
                </c:pt>
                <c:pt idx="45">
                  <c:v>-19.000273934881498</c:v>
                </c:pt>
                <c:pt idx="46">
                  <c:v>-19.200217608323264</c:v>
                </c:pt>
                <c:pt idx="47">
                  <c:v>-19.400172861340995</c:v>
                </c:pt>
                <c:pt idx="48">
                  <c:v>-19.600137314263662</c:v>
                </c:pt>
                <c:pt idx="49">
                  <c:v>-19.800109076142871</c:v>
                </c:pt>
                <c:pt idx="50">
                  <c:v>-20.000086644497699</c:v>
                </c:pt>
                <c:pt idx="51">
                  <c:v>-20.200068825582875</c:v>
                </c:pt>
                <c:pt idx="52">
                  <c:v>-20.400054670994688</c:v>
                </c:pt>
                <c:pt idx="53">
                  <c:v>-20.600043427276866</c:v>
                </c:pt>
                <c:pt idx="54">
                  <c:v>-20.800034495866885</c:v>
                </c:pt>
                <c:pt idx="55">
                  <c:v>-21.000027401264862</c:v>
                </c:pt>
                <c:pt idx="56">
                  <c:v>-21.200021765739567</c:v>
                </c:pt>
                <c:pt idx="57">
                  <c:v>-21.400017289230597</c:v>
                </c:pt>
                <c:pt idx="58">
                  <c:v>-21.600013733380241</c:v>
                </c:pt>
                <c:pt idx="59">
                  <c:v>-21.80001090884716</c:v>
                </c:pt>
                <c:pt idx="60">
                  <c:v>-22.000008665227689</c:v>
                </c:pt>
                <c:pt idx="61">
                  <c:v>-22.200006883049138</c:v>
                </c:pt>
                <c:pt idx="62">
                  <c:v>-22.400005467409184</c:v>
                </c:pt>
                <c:pt idx="63">
                  <c:v>-22.600004342923107</c:v>
                </c:pt>
                <c:pt idx="64">
                  <c:v>-22.800003449709994</c:v>
                </c:pt>
                <c:pt idx="65">
                  <c:v>-23.000002740204291</c:v>
                </c:pt>
                <c:pt idx="66">
                  <c:v>-23.200002176623048</c:v>
                </c:pt>
                <c:pt idx="67">
                  <c:v>-23.400001728954035</c:v>
                </c:pt>
                <c:pt idx="68">
                  <c:v>-23.600001373357571</c:v>
                </c:pt>
                <c:pt idx="69">
                  <c:v>-23.800001090897052</c:v>
                </c:pt>
                <c:pt idx="70">
                  <c:v>-24.000000866530552</c:v>
                </c:pt>
                <c:pt idx="71">
                  <c:v>-24.200000688309824</c:v>
                </c:pt>
                <c:pt idx="72">
                  <c:v>-24.400000546744021</c:v>
                </c:pt>
                <c:pt idx="73">
                  <c:v>-24.60000043429427</c:v>
                </c:pt>
                <c:pt idx="74">
                  <c:v>-24.800000344972236</c:v>
                </c:pt>
                <c:pt idx="75">
                  <c:v>-25.000000274021211</c:v>
                </c:pt>
                <c:pt idx="76">
                  <c:v>-25.200000217662801</c:v>
                </c:pt>
                <c:pt idx="77">
                  <c:v>-25.400000172895716</c:v>
                </c:pt>
                <c:pt idx="78">
                  <c:v>-25.600000137335954</c:v>
                </c:pt>
                <c:pt idx="79">
                  <c:v>-25.800000109089833</c:v>
                </c:pt>
                <c:pt idx="80">
                  <c:v>-26.000000086653134</c:v>
                </c:pt>
                <c:pt idx="81">
                  <c:v>-26.200000068831034</c:v>
                </c:pt>
                <c:pt idx="82">
                  <c:v>-26.400000054674436</c:v>
                </c:pt>
                <c:pt idx="83">
                  <c:v>-26.60000004342945</c:v>
                </c:pt>
                <c:pt idx="84">
                  <c:v>-26.800000034497238</c:v>
                </c:pt>
                <c:pt idx="85">
                  <c:v>-27.00000002740213</c:v>
                </c:pt>
                <c:pt idx="86">
                  <c:v>-27.200000021766286</c:v>
                </c:pt>
                <c:pt idx="87">
                  <c:v>-27.400000017289575</c:v>
                </c:pt>
                <c:pt idx="88">
                  <c:v>-27.600000013733602</c:v>
                </c:pt>
                <c:pt idx="89">
                  <c:v>-27.800000010908988</c:v>
                </c:pt>
                <c:pt idx="90">
                  <c:v>-28.000000008665317</c:v>
                </c:pt>
                <c:pt idx="91">
                  <c:v>-28.200000006883108</c:v>
                </c:pt>
                <c:pt idx="92">
                  <c:v>-28.400000005467447</c:v>
                </c:pt>
                <c:pt idx="93">
                  <c:v>-28.600000004342949</c:v>
                </c:pt>
                <c:pt idx="94">
                  <c:v>-28.800000003449728</c:v>
                </c:pt>
                <c:pt idx="95">
                  <c:v>-29.000000002740215</c:v>
                </c:pt>
                <c:pt idx="96">
                  <c:v>-29.20000000217663</c:v>
                </c:pt>
                <c:pt idx="97">
                  <c:v>-29.400000001728959</c:v>
                </c:pt>
                <c:pt idx="98">
                  <c:v>-29.600000001373363</c:v>
                </c:pt>
                <c:pt idx="99">
                  <c:v>-29.800000001090901</c:v>
                </c:pt>
                <c:pt idx="100">
                  <c:v>-30.000000000866535</c:v>
                </c:pt>
                <c:pt idx="101">
                  <c:v>-30.200000000688316</c:v>
                </c:pt>
                <c:pt idx="102">
                  <c:v>-30.400000000546747</c:v>
                </c:pt>
                <c:pt idx="103">
                  <c:v>-30.600000000434299</c:v>
                </c:pt>
                <c:pt idx="104">
                  <c:v>-30.800000000344976</c:v>
                </c:pt>
                <c:pt idx="105">
                  <c:v>-31.000000000274024</c:v>
                </c:pt>
                <c:pt idx="106">
                  <c:v>-31.200000000217667</c:v>
                </c:pt>
                <c:pt idx="107">
                  <c:v>-31.400000000172898</c:v>
                </c:pt>
                <c:pt idx="108">
                  <c:v>-31.600000000137342</c:v>
                </c:pt>
                <c:pt idx="109">
                  <c:v>-31.800000000109094</c:v>
                </c:pt>
                <c:pt idx="110">
                  <c:v>-32.000000000086658</c:v>
                </c:pt>
                <c:pt idx="111">
                  <c:v>-32.200000000068833</c:v>
                </c:pt>
                <c:pt idx="112">
                  <c:v>-32.400000000054675</c:v>
                </c:pt>
                <c:pt idx="113">
                  <c:v>-32.600000000043437</c:v>
                </c:pt>
                <c:pt idx="114">
                  <c:v>-32.800000000034501</c:v>
                </c:pt>
                <c:pt idx="115">
                  <c:v>-33.000000000027406</c:v>
                </c:pt>
                <c:pt idx="116">
                  <c:v>-33.200000000021774</c:v>
                </c:pt>
                <c:pt idx="117">
                  <c:v>-33.400000000017293</c:v>
                </c:pt>
                <c:pt idx="118">
                  <c:v>-33.600000000013736</c:v>
                </c:pt>
                <c:pt idx="119">
                  <c:v>-33.800000000010911</c:v>
                </c:pt>
                <c:pt idx="120">
                  <c:v>-34.000000000008669</c:v>
                </c:pt>
                <c:pt idx="121">
                  <c:v>-34.200000000006888</c:v>
                </c:pt>
                <c:pt idx="122">
                  <c:v>-34.40000000000547</c:v>
                </c:pt>
                <c:pt idx="123">
                  <c:v>-34.60000000000435</c:v>
                </c:pt>
                <c:pt idx="124">
                  <c:v>-34.800000000003458</c:v>
                </c:pt>
                <c:pt idx="125">
                  <c:v>-35.000000000002743</c:v>
                </c:pt>
                <c:pt idx="126">
                  <c:v>-35.200000000002177</c:v>
                </c:pt>
                <c:pt idx="127">
                  <c:v>-35.400000000001732</c:v>
                </c:pt>
                <c:pt idx="128">
                  <c:v>-35.60000000000138</c:v>
                </c:pt>
                <c:pt idx="129">
                  <c:v>-35.800000000001098</c:v>
                </c:pt>
                <c:pt idx="130">
                  <c:v>-36.000000000000867</c:v>
                </c:pt>
                <c:pt idx="131">
                  <c:v>-36.200000000000692</c:v>
                </c:pt>
                <c:pt idx="132">
                  <c:v>-36.400000000000553</c:v>
                </c:pt>
                <c:pt idx="133">
                  <c:v>-36.600000000000442</c:v>
                </c:pt>
                <c:pt idx="134">
                  <c:v>-36.800000000000352</c:v>
                </c:pt>
                <c:pt idx="135">
                  <c:v>-37.000000000000277</c:v>
                </c:pt>
                <c:pt idx="136">
                  <c:v>-37.200000000000223</c:v>
                </c:pt>
                <c:pt idx="137">
                  <c:v>-37.400000000000176</c:v>
                </c:pt>
                <c:pt idx="138">
                  <c:v>-37.600000000000144</c:v>
                </c:pt>
                <c:pt idx="139">
                  <c:v>-37.800000000000111</c:v>
                </c:pt>
                <c:pt idx="140">
                  <c:v>-38.000000000000092</c:v>
                </c:pt>
              </c:numCache>
            </c:numRef>
          </c:yVal>
          <c:smooth val="0"/>
        </c:ser>
        <c:ser>
          <c:idx val="3"/>
          <c:order val="3"/>
          <c:tx>
            <c:v>logML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calculations!$Q$5:$Q$145</c:f>
              <c:numCache>
                <c:formatCode>General</c:formatCode>
                <c:ptCount val="141"/>
                <c:pt idx="0">
                  <c:v>-2.1238401924618691E-2</c:v>
                </c:pt>
                <c:pt idx="1">
                  <c:v>-2.657237560150941E-2</c:v>
                </c:pt>
                <c:pt idx="2">
                  <c:v>-3.3195619991530548E-2</c:v>
                </c:pt>
                <c:pt idx="3">
                  <c:v>-4.1392685160150336E-2</c:v>
                </c:pt>
                <c:pt idx="4">
                  <c:v>-5.1496942026496059E-2</c:v>
                </c:pt>
                <c:pt idx="5">
                  <c:v>-6.3892034144245727E-2</c:v>
                </c:pt>
                <c:pt idx="6">
                  <c:v>-7.9009749653174532E-2</c:v>
                </c:pt>
                <c:pt idx="7">
                  <c:v>-9.7322793709128899E-2</c:v>
                </c:pt>
                <c:pt idx="8">
                  <c:v>-0.11933104806640593</c:v>
                </c:pt>
                <c:pt idx="9">
                  <c:v>-0.14554046310951788</c:v>
                </c:pt>
                <c:pt idx="10">
                  <c:v>-0.17643486243664633</c:v>
                </c:pt>
                <c:pt idx="11">
                  <c:v>-0.21244260279445487</c:v>
                </c:pt>
                <c:pt idx="12">
                  <c:v>-0.25390189104394884</c:v>
                </c:pt>
                <c:pt idx="13">
                  <c:v>-0.3010299956640386</c:v>
                </c:pt>
                <c:pt idx="14">
                  <c:v>-0.35390189104390701</c:v>
                </c:pt>
                <c:pt idx="15">
                  <c:v>-0.41244260279436706</c:v>
                </c:pt>
                <c:pt idx="16">
                  <c:v>-0.47643486243650407</c:v>
                </c:pt>
                <c:pt idx="17">
                  <c:v>-0.54554046310930626</c:v>
                </c:pt>
                <c:pt idx="18">
                  <c:v>-0.61933104806610306</c:v>
                </c:pt>
                <c:pt idx="19">
                  <c:v>-0.69732279370870109</c:v>
                </c:pt>
                <c:pt idx="20">
                  <c:v>-0.77900974965256997</c:v>
                </c:pt>
                <c:pt idx="21">
                  <c:v>-0.863892034143382</c:v>
                </c:pt>
                <c:pt idx="22">
                  <c:v>-0.95149694202523205</c:v>
                </c:pt>
                <c:pt idx="23">
                  <c:v>-1.041392685158226</c:v>
                </c:pt>
                <c:pt idx="24">
                  <c:v>-1.1331956199884283</c:v>
                </c:pt>
                <c:pt idx="25">
                  <c:v>-1.2265723755961031</c:v>
                </c:pt>
                <c:pt idx="26">
                  <c:v>-1.3212384019142556</c:v>
                </c:pt>
                <c:pt idx="27">
                  <c:v>-1.4169542892795333</c:v>
                </c:pt>
                <c:pt idx="28">
                  <c:v>-1.5135209221080381</c:v>
                </c:pt>
                <c:pt idx="29">
                  <c:v>-1.6107742255119573</c:v>
                </c:pt>
                <c:pt idx="30">
                  <c:v>-1.7085799992300357</c:v>
                </c:pt>
                <c:pt idx="31">
                  <c:v>-1.8068291283124531</c:v>
                </c:pt>
                <c:pt idx="32">
                  <c:v>-1.9054333142200461</c:v>
                </c:pt>
                <c:pt idx="33">
                  <c:v>-2.0043213737826426</c:v>
                </c:pt>
                <c:pt idx="34">
                  <c:v>-2.1034360947517285</c:v>
                </c:pt>
                <c:pt idx="35">
                  <c:v>-2.202731604334939</c:v>
                </c:pt>
                <c:pt idx="36">
                  <c:v>-2.3021711921641455</c:v>
                </c:pt>
                <c:pt idx="37">
                  <c:v>-2.4017255250287932</c:v>
                </c:pt>
                <c:pt idx="38">
                  <c:v>-2.5013711928326834</c:v>
                </c:pt>
                <c:pt idx="39">
                  <c:v>-2.6010895305999613</c:v>
                </c:pt>
                <c:pt idx="40">
                  <c:v>-2.7008656680827934</c:v>
                </c:pt>
                <c:pt idx="41">
                  <c:v>-2.8006877654943185</c:v>
                </c:pt>
                <c:pt idx="42">
                  <c:v>-2.9005464004928574</c:v>
                </c:pt>
                <c:pt idx="43">
                  <c:v>-3.0004340774793183</c:v>
                </c:pt>
                <c:pt idx="44">
                  <c:v>-3.1003448354310259</c:v>
                </c:pt>
                <c:pt idx="45">
                  <c:v>-3.2002739348814968</c:v>
                </c:pt>
                <c:pt idx="46">
                  <c:v>-3.3002176083232619</c:v>
                </c:pt>
                <c:pt idx="47">
                  <c:v>-3.4001728613409909</c:v>
                </c:pt>
                <c:pt idx="48">
                  <c:v>-3.5001373142636583</c:v>
                </c:pt>
                <c:pt idx="49">
                  <c:v>-3.6001090761428669</c:v>
                </c:pt>
                <c:pt idx="50">
                  <c:v>-3.7000866444976963</c:v>
                </c:pt>
                <c:pt idx="51">
                  <c:v>-3.8000688255828736</c:v>
                </c:pt>
                <c:pt idx="52">
                  <c:v>-3.9000546709946846</c:v>
                </c:pt>
                <c:pt idx="53">
                  <c:v>-4.0000434272768626</c:v>
                </c:pt>
                <c:pt idx="54">
                  <c:v>-4.1000344958668826</c:v>
                </c:pt>
                <c:pt idx="55">
                  <c:v>-4.20002740126486</c:v>
                </c:pt>
                <c:pt idx="56">
                  <c:v>-4.3000217657395652</c:v>
                </c:pt>
                <c:pt idx="57">
                  <c:v>-4.4000172892305924</c:v>
                </c:pt>
                <c:pt idx="58">
                  <c:v>-4.5000137333802384</c:v>
                </c:pt>
                <c:pt idx="59">
                  <c:v>-4.6000109088471559</c:v>
                </c:pt>
                <c:pt idx="60">
                  <c:v>-4.7000086652276867</c:v>
                </c:pt>
                <c:pt idx="61">
                  <c:v>-4.8000068830491349</c:v>
                </c:pt>
                <c:pt idx="62">
                  <c:v>-4.90000546740918</c:v>
                </c:pt>
                <c:pt idx="63">
                  <c:v>-5.0000043429231047</c:v>
                </c:pt>
                <c:pt idx="64">
                  <c:v>-5.100003449709992</c:v>
                </c:pt>
                <c:pt idx="65">
                  <c:v>-5.2000027402042859</c:v>
                </c:pt>
                <c:pt idx="66">
                  <c:v>-5.3000021766230452</c:v>
                </c:pt>
                <c:pt idx="67">
                  <c:v>-5.4000017289540327</c:v>
                </c:pt>
                <c:pt idx="68">
                  <c:v>-5.5000013733575663</c:v>
                </c:pt>
                <c:pt idx="69">
                  <c:v>-5.600001090897047</c:v>
                </c:pt>
                <c:pt idx="70">
                  <c:v>-5.7000008665305488</c:v>
                </c:pt>
                <c:pt idx="71">
                  <c:v>-5.8000006883098223</c:v>
                </c:pt>
                <c:pt idx="72">
                  <c:v>-5.9000005467440158</c:v>
                </c:pt>
                <c:pt idx="73">
                  <c:v>-6.0000004342942654</c:v>
                </c:pt>
                <c:pt idx="74">
                  <c:v>-6.1000003449722335</c:v>
                </c:pt>
                <c:pt idx="75">
                  <c:v>-6.2000002740212077</c:v>
                </c:pt>
                <c:pt idx="76">
                  <c:v>-6.3000002176627961</c:v>
                </c:pt>
                <c:pt idx="77">
                  <c:v>-6.4000001728957132</c:v>
                </c:pt>
                <c:pt idx="78">
                  <c:v>-6.5000001373359524</c:v>
                </c:pt>
                <c:pt idx="79">
                  <c:v>-6.6000001090898293</c:v>
                </c:pt>
                <c:pt idx="80">
                  <c:v>-6.7000000866531328</c:v>
                </c:pt>
                <c:pt idx="81">
                  <c:v>-6.8000000688310314</c:v>
                </c:pt>
                <c:pt idx="82">
                  <c:v>-6.9000000546744324</c:v>
                </c:pt>
                <c:pt idx="83">
                  <c:v>-7.0000000434294467</c:v>
                </c:pt>
                <c:pt idx="84">
                  <c:v>-7.1000000344972358</c:v>
                </c:pt>
                <c:pt idx="85">
                  <c:v>-7.2000000274021287</c:v>
                </c:pt>
                <c:pt idx="86">
                  <c:v>-7.3000000217662837</c:v>
                </c:pt>
                <c:pt idx="87">
                  <c:v>-7.4000000172895737</c:v>
                </c:pt>
                <c:pt idx="88">
                  <c:v>-7.5000000137335991</c:v>
                </c:pt>
                <c:pt idx="89">
                  <c:v>-7.6000000109089854</c:v>
                </c:pt>
                <c:pt idx="90">
                  <c:v>-7.700000008665314</c:v>
                </c:pt>
                <c:pt idx="91">
                  <c:v>-7.8000000068831046</c:v>
                </c:pt>
                <c:pt idx="92">
                  <c:v>-7.9000000054674437</c:v>
                </c:pt>
                <c:pt idx="93">
                  <c:v>-8.0000000043429456</c:v>
                </c:pt>
                <c:pt idx="94">
                  <c:v>-8.1000000034497237</c:v>
                </c:pt>
                <c:pt idx="95">
                  <c:v>-8.2000000027402127</c:v>
                </c:pt>
                <c:pt idx="96">
                  <c:v>-8.3000000021766294</c:v>
                </c:pt>
                <c:pt idx="97">
                  <c:v>-8.4000000017289569</c:v>
                </c:pt>
                <c:pt idx="98">
                  <c:v>-8.5000000013733601</c:v>
                </c:pt>
                <c:pt idx="99">
                  <c:v>-8.6000000010908995</c:v>
                </c:pt>
                <c:pt idx="100">
                  <c:v>-8.700000000866531</c:v>
                </c:pt>
                <c:pt idx="101">
                  <c:v>-8.8000000006883106</c:v>
                </c:pt>
                <c:pt idx="102">
                  <c:v>-8.9000000005467452</c:v>
                </c:pt>
                <c:pt idx="103">
                  <c:v>-9.0000000004342962</c:v>
                </c:pt>
                <c:pt idx="104">
                  <c:v>-9.1000000003449735</c:v>
                </c:pt>
                <c:pt idx="105">
                  <c:v>-9.2000000002740219</c:v>
                </c:pt>
                <c:pt idx="106">
                  <c:v>-9.300000000217663</c:v>
                </c:pt>
                <c:pt idx="107">
                  <c:v>-9.4000000001728967</c:v>
                </c:pt>
                <c:pt idx="108">
                  <c:v>-9.5000000001373373</c:v>
                </c:pt>
                <c:pt idx="109">
                  <c:v>-9.600000000109091</c:v>
                </c:pt>
                <c:pt idx="110">
                  <c:v>-9.7000000000866535</c:v>
                </c:pt>
                <c:pt idx="111">
                  <c:v>-9.800000000068831</c:v>
                </c:pt>
                <c:pt idx="112">
                  <c:v>-9.9000000000546748</c:v>
                </c:pt>
                <c:pt idx="113">
                  <c:v>-10.000000000043432</c:v>
                </c:pt>
                <c:pt idx="114">
                  <c:v>-10.100000000034498</c:v>
                </c:pt>
                <c:pt idx="115">
                  <c:v>-10.200000000027403</c:v>
                </c:pt>
                <c:pt idx="116">
                  <c:v>-10.300000000021768</c:v>
                </c:pt>
                <c:pt idx="117">
                  <c:v>-10.40000000001729</c:v>
                </c:pt>
                <c:pt idx="118">
                  <c:v>-10.500000000013735</c:v>
                </c:pt>
                <c:pt idx="119">
                  <c:v>-10.60000000001091</c:v>
                </c:pt>
                <c:pt idx="120">
                  <c:v>-10.700000000008664</c:v>
                </c:pt>
                <c:pt idx="121">
                  <c:v>-10.800000000006884</c:v>
                </c:pt>
                <c:pt idx="122">
                  <c:v>-10.900000000005468</c:v>
                </c:pt>
                <c:pt idx="123">
                  <c:v>-11.000000000004345</c:v>
                </c:pt>
                <c:pt idx="124">
                  <c:v>-11.100000000003451</c:v>
                </c:pt>
                <c:pt idx="125">
                  <c:v>-11.20000000000274</c:v>
                </c:pt>
                <c:pt idx="126">
                  <c:v>-11.300000000002177</c:v>
                </c:pt>
                <c:pt idx="127">
                  <c:v>-11.400000000001729</c:v>
                </c:pt>
                <c:pt idx="128">
                  <c:v>-11.500000000001375</c:v>
                </c:pt>
                <c:pt idx="129">
                  <c:v>-11.600000000001092</c:v>
                </c:pt>
                <c:pt idx="130">
                  <c:v>-11.700000000000866</c:v>
                </c:pt>
                <c:pt idx="131">
                  <c:v>-11.80000000000069</c:v>
                </c:pt>
                <c:pt idx="132">
                  <c:v>-11.900000000000547</c:v>
                </c:pt>
                <c:pt idx="133">
                  <c:v>-12.000000000000435</c:v>
                </c:pt>
                <c:pt idx="134">
                  <c:v>-12.100000000000346</c:v>
                </c:pt>
                <c:pt idx="135">
                  <c:v>-12.200000000000275</c:v>
                </c:pt>
                <c:pt idx="136">
                  <c:v>-12.300000000000217</c:v>
                </c:pt>
                <c:pt idx="137">
                  <c:v>-12.400000000000173</c:v>
                </c:pt>
                <c:pt idx="138">
                  <c:v>-12.500000000000139</c:v>
                </c:pt>
                <c:pt idx="139">
                  <c:v>-12.60000000000011</c:v>
                </c:pt>
                <c:pt idx="140">
                  <c:v>-12.700000000000086</c:v>
                </c:pt>
              </c:numCache>
            </c:numRef>
          </c:yVal>
          <c:smooth val="0"/>
        </c:ser>
        <c:ser>
          <c:idx val="4"/>
          <c:order val="4"/>
          <c:tx>
            <c:v>logM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calculations!$C$5:$C$145</c:f>
              <c:numCache>
                <c:formatCode>0.0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calculations!$R$5:$R$145</c:f>
              <c:numCache>
                <c:formatCode>General</c:formatCode>
                <c:ptCount val="141"/>
                <c:pt idx="0">
                  <c:v>-1.3212384019246188</c:v>
                </c:pt>
                <c:pt idx="1">
                  <c:v>-1.2265723756015094</c:v>
                </c:pt>
                <c:pt idx="2">
                  <c:v>-1.1331956199915307</c:v>
                </c:pt>
                <c:pt idx="3">
                  <c:v>-1.0413926851601505</c:v>
                </c:pt>
                <c:pt idx="4">
                  <c:v>-0.95149694202649615</c:v>
                </c:pt>
                <c:pt idx="5">
                  <c:v>-0.86389203414424598</c:v>
                </c:pt>
                <c:pt idx="6">
                  <c:v>-0.77900974965317471</c:v>
                </c:pt>
                <c:pt idx="7">
                  <c:v>-0.69732279370912909</c:v>
                </c:pt>
                <c:pt idx="8">
                  <c:v>-0.61933104806640604</c:v>
                </c:pt>
                <c:pt idx="9">
                  <c:v>-0.54554046310951787</c:v>
                </c:pt>
                <c:pt idx="10">
                  <c:v>-0.47643486243664657</c:v>
                </c:pt>
                <c:pt idx="11">
                  <c:v>-0.41244260279445477</c:v>
                </c:pt>
                <c:pt idx="12">
                  <c:v>-0.35390189104394892</c:v>
                </c:pt>
                <c:pt idx="13">
                  <c:v>-0.3010299956640386</c:v>
                </c:pt>
                <c:pt idx="14">
                  <c:v>-0.25390189104390726</c:v>
                </c:pt>
                <c:pt idx="15">
                  <c:v>-0.21244260279436711</c:v>
                </c:pt>
                <c:pt idx="16">
                  <c:v>-0.17643486243650397</c:v>
                </c:pt>
                <c:pt idx="17">
                  <c:v>-0.14554046310930632</c:v>
                </c:pt>
                <c:pt idx="18">
                  <c:v>-0.11933104806610295</c:v>
                </c:pt>
                <c:pt idx="19">
                  <c:v>-9.7322793708700991E-2</c:v>
                </c:pt>
                <c:pt idx="20">
                  <c:v>-7.9009749652570141E-2</c:v>
                </c:pt>
                <c:pt idx="21">
                  <c:v>-6.3892034143381946E-2</c:v>
                </c:pt>
                <c:pt idx="22">
                  <c:v>-5.149694202523173E-2</c:v>
                </c:pt>
                <c:pt idx="23">
                  <c:v>-4.1392685158226063E-2</c:v>
                </c:pt>
                <c:pt idx="24">
                  <c:v>-3.3195619988428481E-2</c:v>
                </c:pt>
                <c:pt idx="25">
                  <c:v>-2.6572375596102853E-2</c:v>
                </c:pt>
                <c:pt idx="26">
                  <c:v>-2.123840191425545E-2</c:v>
                </c:pt>
                <c:pt idx="27">
                  <c:v>-1.6954289279533217E-2</c:v>
                </c:pt>
                <c:pt idx="28">
                  <c:v>-1.3520922108038307E-2</c:v>
                </c:pt>
                <c:pt idx="29">
                  <c:v>-1.0774225511957121E-2</c:v>
                </c:pt>
                <c:pt idx="30">
                  <c:v>-8.5799992300358199E-3</c:v>
                </c:pt>
                <c:pt idx="31">
                  <c:v>-6.8291283124529579E-3</c:v>
                </c:pt>
                <c:pt idx="32">
                  <c:v>-5.4333142200457957E-3</c:v>
                </c:pt>
                <c:pt idx="33">
                  <c:v>-4.3213737826425782E-3</c:v>
                </c:pt>
                <c:pt idx="34">
                  <c:v>-3.4360947517284592E-3</c:v>
                </c:pt>
                <c:pt idx="35">
                  <c:v>-2.7316043349389103E-3</c:v>
                </c:pt>
                <c:pt idx="36">
                  <c:v>-2.1711921641451018E-3</c:v>
                </c:pt>
                <c:pt idx="37">
                  <c:v>-1.7255250287927161E-3</c:v>
                </c:pt>
                <c:pt idx="38">
                  <c:v>-1.3711928326833366E-3</c:v>
                </c:pt>
                <c:pt idx="39">
                  <c:v>-1.0895305999613287E-3</c:v>
                </c:pt>
                <c:pt idx="40">
                  <c:v>-8.6566808279342348E-4</c:v>
                </c:pt>
                <c:pt idx="41">
                  <c:v>-6.8776549431870653E-4</c:v>
                </c:pt>
                <c:pt idx="42">
                  <c:v>-5.4640049285736695E-4</c:v>
                </c:pt>
                <c:pt idx="43">
                  <c:v>-4.3407747931857772E-4</c:v>
                </c:pt>
                <c:pt idx="44">
                  <c:v>-3.4483543102525259E-4</c:v>
                </c:pt>
                <c:pt idx="45">
                  <c:v>-2.7393488149652051E-4</c:v>
                </c:pt>
                <c:pt idx="46">
                  <c:v>-2.1760832326187169E-4</c:v>
                </c:pt>
                <c:pt idx="47">
                  <c:v>-1.7286134099037454E-4</c:v>
                </c:pt>
                <c:pt idx="48">
                  <c:v>-1.373142636584193E-4</c:v>
                </c:pt>
                <c:pt idx="49">
                  <c:v>-1.0907614286645997E-4</c:v>
                </c:pt>
                <c:pt idx="50">
                  <c:v>-8.6644497696391592E-5</c:v>
                </c:pt>
                <c:pt idx="51">
                  <c:v>-6.8825582873373894E-5</c:v>
                </c:pt>
                <c:pt idx="52">
                  <c:v>-5.4670994683959497E-5</c:v>
                </c:pt>
                <c:pt idx="53">
                  <c:v>-4.3427276862676851E-5</c:v>
                </c:pt>
                <c:pt idx="54">
                  <c:v>-3.4495866882129801E-5</c:v>
                </c:pt>
                <c:pt idx="55">
                  <c:v>-2.7401264860042055E-5</c:v>
                </c:pt>
                <c:pt idx="56">
                  <c:v>-2.1765739565502524E-5</c:v>
                </c:pt>
                <c:pt idx="57">
                  <c:v>-1.7289230591740303E-5</c:v>
                </c:pt>
                <c:pt idx="58">
                  <c:v>-1.373338023795093E-5</c:v>
                </c:pt>
                <c:pt idx="59">
                  <c:v>-1.0908847155317436E-5</c:v>
                </c:pt>
                <c:pt idx="60">
                  <c:v>-8.6652276866840116E-6</c:v>
                </c:pt>
                <c:pt idx="61">
                  <c:v>-6.8830491345986724E-6</c:v>
                </c:pt>
                <c:pt idx="62">
                  <c:v>-5.4674091794238958E-6</c:v>
                </c:pt>
                <c:pt idx="63">
                  <c:v>-4.3429231044777024E-6</c:v>
                </c:pt>
                <c:pt idx="64">
                  <c:v>-3.4497099906176325E-6</c:v>
                </c:pt>
                <c:pt idx="65">
                  <c:v>-2.7402042854919341E-6</c:v>
                </c:pt>
                <c:pt idx="66">
                  <c:v>-2.1766230451897893E-6</c:v>
                </c:pt>
                <c:pt idx="67">
                  <c:v>-1.7289540322686776E-6</c:v>
                </c:pt>
                <c:pt idx="68">
                  <c:v>-1.3733575665774091E-6</c:v>
                </c:pt>
                <c:pt idx="69">
                  <c:v>-1.0908970462948686E-6</c:v>
                </c:pt>
                <c:pt idx="70">
                  <c:v>-8.6653054885490511E-7</c:v>
                </c:pt>
                <c:pt idx="71">
                  <c:v>-6.883098224454724E-7</c:v>
                </c:pt>
                <c:pt idx="72">
                  <c:v>-5.467440152930988E-7</c:v>
                </c:pt>
                <c:pt idx="73">
                  <c:v>-4.3429426472960074E-7</c:v>
                </c:pt>
                <c:pt idx="74">
                  <c:v>-3.4497223216583814E-7</c:v>
                </c:pt>
                <c:pt idx="75">
                  <c:v>-2.7402120652093537E-7</c:v>
                </c:pt>
                <c:pt idx="76">
                  <c:v>-2.1766279543384523E-7</c:v>
                </c:pt>
                <c:pt idx="77">
                  <c:v>-1.7289571294404541E-7</c:v>
                </c:pt>
                <c:pt idx="78">
                  <c:v>-1.3733595205840937E-7</c:v>
                </c:pt>
                <c:pt idx="79">
                  <c:v>-1.0908982798086033E-7</c:v>
                </c:pt>
                <c:pt idx="80">
                  <c:v>-8.665313268651187E-8</c:v>
                </c:pt>
                <c:pt idx="81">
                  <c:v>-6.8831031337233631E-8</c:v>
                </c:pt>
                <c:pt idx="82">
                  <c:v>-5.4674432537548432E-8</c:v>
                </c:pt>
                <c:pt idx="83">
                  <c:v>-4.3429446047680736E-8</c:v>
                </c:pt>
                <c:pt idx="84">
                  <c:v>-3.4497235519385125E-8</c:v>
                </c:pt>
                <c:pt idx="85">
                  <c:v>-2.7402128416750868E-8</c:v>
                </c:pt>
                <c:pt idx="86">
                  <c:v>-2.176628444637723E-8</c:v>
                </c:pt>
                <c:pt idx="87">
                  <c:v>-1.7289574359062204E-8</c:v>
                </c:pt>
                <c:pt idx="88">
                  <c:v>-1.3733597171507828E-8</c:v>
                </c:pt>
                <c:pt idx="89">
                  <c:v>-1.0908984014382433E-8</c:v>
                </c:pt>
                <c:pt idx="90">
                  <c:v>-8.6653140094363103E-9</c:v>
                </c:pt>
                <c:pt idx="91">
                  <c:v>-6.883103645719755E-9</c:v>
                </c:pt>
                <c:pt idx="92">
                  <c:v>-5.4674435660064505E-9</c:v>
                </c:pt>
                <c:pt idx="93">
                  <c:v>-4.3429447661367471E-9</c:v>
                </c:pt>
                <c:pt idx="94">
                  <c:v>-3.4497236166728004E-9</c:v>
                </c:pt>
                <c:pt idx="95">
                  <c:v>-2.7402129760240505E-9</c:v>
                </c:pt>
                <c:pt idx="96">
                  <c:v>-2.1766284678718576E-9</c:v>
                </c:pt>
                <c:pt idx="97">
                  <c:v>-1.7289574724351785E-9</c:v>
                </c:pt>
                <c:pt idx="98">
                  <c:v>-1.3733596927858946E-9</c:v>
                </c:pt>
                <c:pt idx="99">
                  <c:v>-1.0908984373236589E-9</c:v>
                </c:pt>
                <c:pt idx="100">
                  <c:v>-8.665314510229708E-10</c:v>
                </c:pt>
                <c:pt idx="101">
                  <c:v>-6.8831033073310867E-10</c:v>
                </c:pt>
                <c:pt idx="102">
                  <c:v>-5.4674435832488574E-10</c:v>
                </c:pt>
                <c:pt idx="103">
                  <c:v>-4.3429451805408566E-10</c:v>
                </c:pt>
                <c:pt idx="104">
                  <c:v>-3.4497233632599762E-10</c:v>
                </c:pt>
                <c:pt idx="105">
                  <c:v>-2.7402126789455017E-10</c:v>
                </c:pt>
                <c:pt idx="106">
                  <c:v>-2.1766288486938017E-10</c:v>
                </c:pt>
                <c:pt idx="107">
                  <c:v>-1.7289571800395417E-10</c:v>
                </c:pt>
                <c:pt idx="108">
                  <c:v>-1.3733594979660762E-10</c:v>
                </c:pt>
                <c:pt idx="109">
                  <c:v>-1.0908983396578163E-10</c:v>
                </c:pt>
                <c:pt idx="110">
                  <c:v>-8.6653116094669989E-11</c:v>
                </c:pt>
                <c:pt idx="111">
                  <c:v>-6.8830994451121767E-11</c:v>
                </c:pt>
                <c:pt idx="112">
                  <c:v>-5.4674474374613279E-11</c:v>
                </c:pt>
                <c:pt idx="113">
                  <c:v>-4.3429451785865311E-11</c:v>
                </c:pt>
                <c:pt idx="114">
                  <c:v>-3.4497272193367471E-11</c:v>
                </c:pt>
                <c:pt idx="115">
                  <c:v>-2.7402136424949376E-11</c:v>
                </c:pt>
                <c:pt idx="116">
                  <c:v>-2.1766317411852971E-11</c:v>
                </c:pt>
                <c:pt idx="117">
                  <c:v>-1.7289620013671353E-11</c:v>
                </c:pt>
                <c:pt idx="118">
                  <c:v>-1.373356604788244E-11</c:v>
                </c:pt>
                <c:pt idx="119">
                  <c:v>-1.090895446552107E-11</c:v>
                </c:pt>
                <c:pt idx="120">
                  <c:v>-8.6653501817876318E-12</c:v>
                </c:pt>
                <c:pt idx="121">
                  <c:v>-6.8830801580719417E-12</c:v>
                </c:pt>
                <c:pt idx="122">
                  <c:v>-5.4674474371515876E-12</c:v>
                </c:pt>
                <c:pt idx="123">
                  <c:v>-4.3429451783910982E-12</c:v>
                </c:pt>
                <c:pt idx="124">
                  <c:v>-3.4496886461147747E-12</c:v>
                </c:pt>
                <c:pt idx="125">
                  <c:v>-2.7402329289664655E-12</c:v>
                </c:pt>
                <c:pt idx="126">
                  <c:v>-2.1765835247628787E-12</c:v>
                </c:pt>
                <c:pt idx="127">
                  <c:v>-1.7289427147868299E-12</c:v>
                </c:pt>
                <c:pt idx="128">
                  <c:v>-1.3733951778673631E-12</c:v>
                </c:pt>
                <c:pt idx="129">
                  <c:v>-1.0909436629131039E-12</c:v>
                </c:pt>
                <c:pt idx="130">
                  <c:v>-8.6654466144564827E-13</c:v>
                </c:pt>
                <c:pt idx="131">
                  <c:v>-6.8833694562628183E-13</c:v>
                </c:pt>
                <c:pt idx="132">
                  <c:v>-5.4677367353605794E-13</c:v>
                </c:pt>
                <c:pt idx="133">
                  <c:v>-4.343330909358177E-13</c:v>
                </c:pt>
                <c:pt idx="134">
                  <c:v>-3.4493993478624776E-13</c:v>
                </c:pt>
                <c:pt idx="135">
                  <c:v>-2.7406186599453068E-13</c:v>
                </c:pt>
                <c:pt idx="136">
                  <c:v>-2.1764870920113145E-13</c:v>
                </c:pt>
                <c:pt idx="137">
                  <c:v>-1.7290391475303881E-13</c:v>
                </c:pt>
                <c:pt idx="138">
                  <c:v>-1.373202312372098E-13</c:v>
                </c:pt>
                <c:pt idx="139">
                  <c:v>-1.0906543646719046E-13</c:v>
                </c:pt>
                <c:pt idx="140">
                  <c:v>-8.6693039243149167E-14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76416"/>
        <c:axId val="83886080"/>
      </c:scatterChart>
      <c:valAx>
        <c:axId val="84076416"/>
        <c:scaling>
          <c:orientation val="minMax"/>
          <c:max val="1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p[L]</a:t>
                </a:r>
              </a:p>
            </c:rich>
          </c:tx>
          <c:layout>
            <c:manualLayout>
              <c:xMode val="edge"/>
              <c:yMode val="edge"/>
              <c:x val="0.52631677745262684"/>
              <c:y val="0.906706794983960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86080"/>
        <c:crossesAt val="-10"/>
        <c:crossBetween val="midCat"/>
        <c:majorUnit val="1"/>
        <c:minorUnit val="0.5"/>
      </c:valAx>
      <c:valAx>
        <c:axId val="83886080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</a:t>
                </a: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a</a:t>
                </a:r>
              </a:p>
            </c:rich>
          </c:tx>
          <c:layout>
            <c:manualLayout>
              <c:xMode val="edge"/>
              <c:yMode val="edge"/>
              <c:x val="9.746616921926906E-3"/>
              <c:y val="0.4198257217847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0764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442530411667889E-2"/>
          <c:y val="1.7492680081656459E-2"/>
          <c:w val="0.96101554355513996"/>
          <c:h val="8.1632662583843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21</xdr:row>
      <xdr:rowOff>0</xdr:rowOff>
    </xdr:from>
    <xdr:to>
      <xdr:col>2</xdr:col>
      <xdr:colOff>3686175</xdr:colOff>
      <xdr:row>28</xdr:row>
      <xdr:rowOff>57150</xdr:rowOff>
    </xdr:to>
    <xdr:pic>
      <xdr:nvPicPr>
        <xdr:cNvPr id="1846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4000500"/>
          <a:ext cx="35718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246086</xdr:colOff>
      <xdr:row>13</xdr:row>
      <xdr:rowOff>95250</xdr:rowOff>
    </xdr:from>
    <xdr:to>
      <xdr:col>11</xdr:col>
      <xdr:colOff>160362</xdr:colOff>
      <xdr:row>33</xdr:row>
      <xdr:rowOff>47625</xdr:rowOff>
    </xdr:to>
    <xdr:graphicFrame macro="">
      <xdr:nvGraphicFramePr>
        <xdr:cNvPr id="4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35</xdr:row>
      <xdr:rowOff>133350</xdr:rowOff>
    </xdr:from>
    <xdr:to>
      <xdr:col>11</xdr:col>
      <xdr:colOff>285750</xdr:colOff>
      <xdr:row>58</xdr:row>
      <xdr:rowOff>38100</xdr:rowOff>
    </xdr:to>
    <xdr:graphicFrame macro="">
      <xdr:nvGraphicFramePr>
        <xdr:cNvPr id="41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abSelected="1" workbookViewId="0"/>
  </sheetViews>
  <sheetFormatPr defaultColWidth="9.1796875" defaultRowHeight="14" x14ac:dyDescent="0.3"/>
  <cols>
    <col min="1" max="1" width="3.6328125" style="6" customWidth="1"/>
    <col min="2" max="2" width="4.6328125" style="6" customWidth="1"/>
    <col min="3" max="4" width="56.7265625" style="6" customWidth="1"/>
    <col min="5" max="5" width="5.453125" style="6" customWidth="1"/>
    <col min="6" max="7" width="14.7265625" style="6" customWidth="1"/>
    <col min="8" max="16384" width="9.1796875" style="6"/>
  </cols>
  <sheetData>
    <row r="2" spans="2:6" x14ac:dyDescent="0.3">
      <c r="B2" s="7" t="s">
        <v>19</v>
      </c>
      <c r="C2" s="8"/>
      <c r="D2" s="9"/>
    </row>
    <row r="3" spans="2:6" x14ac:dyDescent="0.3">
      <c r="B3" s="29" t="s">
        <v>53</v>
      </c>
      <c r="C3" s="28">
        <v>42180</v>
      </c>
      <c r="D3" s="11"/>
    </row>
    <row r="4" spans="2:6" x14ac:dyDescent="0.3">
      <c r="B4" s="12"/>
      <c r="C4" s="10"/>
      <c r="D4" s="11"/>
      <c r="F4"/>
    </row>
    <row r="5" spans="2:6" x14ac:dyDescent="0.3">
      <c r="B5" s="12"/>
      <c r="C5" s="13" t="s">
        <v>55</v>
      </c>
      <c r="D5" s="11"/>
      <c r="F5"/>
    </row>
    <row r="6" spans="2:6" x14ac:dyDescent="0.3">
      <c r="B6" s="12"/>
      <c r="C6" s="13" t="s">
        <v>56</v>
      </c>
      <c r="D6" s="11"/>
      <c r="F6"/>
    </row>
    <row r="7" spans="2:6" x14ac:dyDescent="0.3">
      <c r="B7" s="12"/>
      <c r="C7" s="13" t="s">
        <v>57</v>
      </c>
      <c r="D7" s="11"/>
    </row>
    <row r="8" spans="2:6" x14ac:dyDescent="0.3">
      <c r="B8" s="12"/>
      <c r="C8" s="10"/>
      <c r="D8" s="11"/>
    </row>
    <row r="9" spans="2:6" x14ac:dyDescent="0.3">
      <c r="B9" s="14" t="s">
        <v>14</v>
      </c>
      <c r="C9" s="10"/>
      <c r="D9" s="11"/>
    </row>
    <row r="10" spans="2:6" x14ac:dyDescent="0.3">
      <c r="B10" s="12"/>
      <c r="C10" s="10" t="s">
        <v>52</v>
      </c>
      <c r="D10" s="11"/>
    </row>
    <row r="11" spans="2:6" x14ac:dyDescent="0.3">
      <c r="B11" s="12"/>
      <c r="C11" s="10"/>
      <c r="D11" s="11"/>
    </row>
    <row r="12" spans="2:6" x14ac:dyDescent="0.3">
      <c r="B12" s="14" t="s">
        <v>15</v>
      </c>
      <c r="C12" s="10"/>
      <c r="D12" s="11"/>
    </row>
    <row r="13" spans="2:6" x14ac:dyDescent="0.3">
      <c r="B13" s="12"/>
      <c r="C13" s="10" t="s">
        <v>16</v>
      </c>
      <c r="D13" s="11"/>
    </row>
    <row r="14" spans="2:6" x14ac:dyDescent="0.3">
      <c r="B14" s="12"/>
      <c r="C14" s="10" t="s">
        <v>18</v>
      </c>
      <c r="D14" s="11"/>
    </row>
    <row r="15" spans="2:6" x14ac:dyDescent="0.3">
      <c r="B15" s="12"/>
      <c r="C15" s="10" t="s">
        <v>37</v>
      </c>
      <c r="D15" s="11"/>
    </row>
    <row r="16" spans="2:6" x14ac:dyDescent="0.3">
      <c r="B16" s="12"/>
      <c r="C16" s="10"/>
      <c r="D16" s="11"/>
    </row>
    <row r="17" spans="2:8" x14ac:dyDescent="0.3">
      <c r="B17" s="15" t="s">
        <v>17</v>
      </c>
      <c r="C17" s="10"/>
      <c r="D17" s="11"/>
    </row>
    <row r="18" spans="2:8" x14ac:dyDescent="0.3">
      <c r="B18" s="12"/>
      <c r="C18" s="10" t="s">
        <v>33</v>
      </c>
      <c r="D18" s="11"/>
    </row>
    <row r="19" spans="2:8" x14ac:dyDescent="0.3">
      <c r="B19" s="12"/>
      <c r="C19" s="10"/>
      <c r="D19" s="11"/>
    </row>
    <row r="20" spans="2:8" x14ac:dyDescent="0.3">
      <c r="B20" s="12"/>
      <c r="C20" s="10" t="s">
        <v>34</v>
      </c>
      <c r="D20" s="11"/>
    </row>
    <row r="21" spans="2:8" x14ac:dyDescent="0.3">
      <c r="B21" s="12"/>
      <c r="C21" s="10"/>
      <c r="D21" s="11"/>
    </row>
    <row r="22" spans="2:8" ht="16.149999999999999" x14ac:dyDescent="0.4">
      <c r="B22" s="12"/>
      <c r="C22" s="10"/>
      <c r="D22" s="11" t="s">
        <v>47</v>
      </c>
    </row>
    <row r="23" spans="2:8" x14ac:dyDescent="0.3">
      <c r="B23" s="12"/>
      <c r="C23" s="10"/>
      <c r="D23" s="11"/>
    </row>
    <row r="24" spans="2:8" ht="16.149999999999999" x14ac:dyDescent="0.4">
      <c r="B24" s="12"/>
      <c r="C24" s="10"/>
      <c r="D24" s="11" t="s">
        <v>48</v>
      </c>
    </row>
    <row r="25" spans="2:8" x14ac:dyDescent="0.3">
      <c r="B25" s="12"/>
      <c r="C25" s="10"/>
      <c r="D25" s="11"/>
    </row>
    <row r="26" spans="2:8" ht="16.149999999999999" x14ac:dyDescent="0.4">
      <c r="B26" s="12"/>
      <c r="C26" s="10"/>
      <c r="D26" s="11" t="s">
        <v>49</v>
      </c>
    </row>
    <row r="27" spans="2:8" x14ac:dyDescent="0.3">
      <c r="B27" s="12"/>
      <c r="C27" s="10"/>
      <c r="D27" s="11"/>
    </row>
    <row r="28" spans="2:8" ht="16.149999999999999" x14ac:dyDescent="0.4">
      <c r="B28" s="12"/>
      <c r="C28" s="10"/>
      <c r="D28" s="11" t="s">
        <v>50</v>
      </c>
      <c r="G28" s="26"/>
      <c r="H28" s="26"/>
    </row>
    <row r="29" spans="2:8" x14ac:dyDescent="0.3">
      <c r="B29" s="16"/>
      <c r="C29" s="10"/>
      <c r="D29" s="11"/>
      <c r="G29" s="26"/>
      <c r="H29" s="26"/>
    </row>
    <row r="30" spans="2:8" x14ac:dyDescent="0.3">
      <c r="B30" s="17"/>
      <c r="C30" s="10" t="s">
        <v>51</v>
      </c>
      <c r="D30" s="11"/>
      <c r="H30" s="26"/>
    </row>
    <row r="31" spans="2:8" x14ac:dyDescent="0.3">
      <c r="B31" s="17"/>
      <c r="C31" s="10"/>
      <c r="D31" s="11"/>
    </row>
    <row r="32" spans="2:8" x14ac:dyDescent="0.3">
      <c r="B32" s="18"/>
      <c r="C32" s="19"/>
      <c r="D32" s="20"/>
    </row>
    <row r="33" spans="2:2" x14ac:dyDescent="0.3">
      <c r="B33" s="21"/>
    </row>
    <row r="34" spans="2:2" x14ac:dyDescent="0.3">
      <c r="B34" s="21"/>
    </row>
    <row r="36" spans="2:2" x14ac:dyDescent="0.3">
      <c r="B36" s="21"/>
    </row>
  </sheetData>
  <pageMargins left="0.5" right="0.5" top="0.5" bottom="0.5" header="0.5" footer="0.5"/>
  <pageSetup orientation="landscape" horizontalDpi="4294967293" r:id="rId1"/>
  <headerFooter alignWithMargins="0">
    <oddFooter>&amp;L&amp;F&amp;CCopyright 2008 by Brian M. Tissue&amp;Rhttp://www.chem.vt.edu/chem-ed/a-text/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4"/>
  <sheetViews>
    <sheetView workbookViewId="0">
      <selection sqref="A1:A1048576"/>
    </sheetView>
  </sheetViews>
  <sheetFormatPr defaultColWidth="8.7265625" defaultRowHeight="14" x14ac:dyDescent="0.3"/>
  <cols>
    <col min="1" max="1" width="3.6328125" style="24" customWidth="1"/>
    <col min="2" max="3" width="10.7265625" style="22" customWidth="1"/>
    <col min="4" max="6" width="10.7265625" style="23" customWidth="1"/>
    <col min="7" max="12" width="10.7265625" style="24" customWidth="1"/>
    <col min="13" max="15" width="4.7265625" style="24" customWidth="1"/>
    <col min="16" max="16384" width="8.7265625" style="24"/>
  </cols>
  <sheetData>
    <row r="2" spans="2:18" x14ac:dyDescent="0.3">
      <c r="B2" s="30" t="s">
        <v>12</v>
      </c>
      <c r="C2" s="31"/>
      <c r="D2" s="32"/>
      <c r="E2" s="32"/>
      <c r="F2" s="32"/>
      <c r="G2" s="33"/>
      <c r="H2" s="33"/>
      <c r="I2" s="34"/>
      <c r="J2" s="35"/>
      <c r="K2" s="33"/>
      <c r="L2" s="33"/>
      <c r="M2" s="33"/>
    </row>
    <row r="3" spans="2:18" x14ac:dyDescent="0.3">
      <c r="B3" s="36"/>
      <c r="C3" s="34"/>
      <c r="D3" s="32"/>
      <c r="E3" s="32"/>
      <c r="F3" s="32"/>
      <c r="G3" s="35"/>
      <c r="H3" s="35"/>
      <c r="I3" s="35"/>
      <c r="J3" s="35"/>
      <c r="K3" s="35"/>
      <c r="L3" s="33"/>
      <c r="M3" s="33"/>
    </row>
    <row r="4" spans="2:18" ht="16.149999999999999" x14ac:dyDescent="0.4">
      <c r="B4" s="37"/>
      <c r="C4" s="38" t="s">
        <v>21</v>
      </c>
      <c r="D4" s="35"/>
      <c r="E4" s="35"/>
      <c r="F4" s="39" t="s">
        <v>13</v>
      </c>
      <c r="G4" s="33"/>
      <c r="H4" s="33"/>
      <c r="I4" s="33"/>
      <c r="J4" s="33"/>
      <c r="K4" s="33"/>
      <c r="L4" s="33"/>
      <c r="M4" s="33"/>
    </row>
    <row r="5" spans="2:18" x14ac:dyDescent="0.3">
      <c r="B5" s="37"/>
      <c r="C5" s="32"/>
      <c r="D5" s="32"/>
      <c r="E5" s="35"/>
      <c r="F5" s="40"/>
      <c r="G5" s="33"/>
      <c r="H5" s="33"/>
      <c r="I5" s="33"/>
      <c r="J5" s="33"/>
      <c r="K5" s="33"/>
      <c r="L5" s="33"/>
      <c r="M5" s="33"/>
    </row>
    <row r="6" spans="2:18" ht="16.149999999999999" x14ac:dyDescent="0.4">
      <c r="B6" s="37"/>
      <c r="C6" s="47" t="s">
        <v>35</v>
      </c>
      <c r="D6" s="48"/>
      <c r="E6" s="32"/>
      <c r="F6" s="32"/>
      <c r="G6" s="37"/>
      <c r="H6" s="32" t="s">
        <v>20</v>
      </c>
      <c r="I6" s="41" t="s">
        <v>22</v>
      </c>
      <c r="J6" s="32"/>
      <c r="K6" s="32"/>
      <c r="L6" s="33"/>
      <c r="M6" s="33"/>
    </row>
    <row r="7" spans="2:18" ht="16.149999999999999" x14ac:dyDescent="0.4">
      <c r="B7" s="37"/>
      <c r="C7" s="37"/>
      <c r="D7" s="34"/>
      <c r="E7" s="40"/>
      <c r="F7" s="32"/>
      <c r="G7" s="32" t="s">
        <v>27</v>
      </c>
      <c r="H7" s="42">
        <v>1.3</v>
      </c>
      <c r="I7" s="43">
        <f>H7</f>
        <v>1.3</v>
      </c>
      <c r="J7" s="44">
        <f t="shared" ref="J7:J12" si="0">10^I7</f>
        <v>19.952623149688804</v>
      </c>
      <c r="K7" s="45" t="s">
        <v>23</v>
      </c>
      <c r="L7" s="33"/>
      <c r="M7" s="33"/>
    </row>
    <row r="8" spans="2:18" ht="16.149999999999999" x14ac:dyDescent="0.4">
      <c r="B8" s="37"/>
      <c r="C8" s="46" t="s">
        <v>36</v>
      </c>
      <c r="D8" s="32"/>
      <c r="E8" s="32"/>
      <c r="F8" s="32"/>
      <c r="G8" s="32" t="s">
        <v>28</v>
      </c>
      <c r="H8" s="42">
        <v>-10</v>
      </c>
      <c r="I8" s="43">
        <f>H8-H7</f>
        <v>-11.3</v>
      </c>
      <c r="J8" s="44">
        <f t="shared" si="0"/>
        <v>5.0118723362726945E-12</v>
      </c>
      <c r="K8" s="45" t="s">
        <v>24</v>
      </c>
      <c r="L8" s="33"/>
      <c r="M8" s="33"/>
    </row>
    <row r="9" spans="2:18" ht="16.149999999999999" x14ac:dyDescent="0.4">
      <c r="B9" s="37"/>
      <c r="C9" s="33" t="s">
        <v>46</v>
      </c>
      <c r="D9" s="33"/>
      <c r="E9" s="33"/>
      <c r="F9" s="32"/>
      <c r="G9" s="32" t="s">
        <v>29</v>
      </c>
      <c r="H9" s="42">
        <v>-10</v>
      </c>
      <c r="I9" s="43">
        <f>H9-H8</f>
        <v>0</v>
      </c>
      <c r="J9" s="44">
        <f t="shared" si="0"/>
        <v>1</v>
      </c>
      <c r="K9" s="45" t="s">
        <v>25</v>
      </c>
      <c r="L9" s="33"/>
      <c r="M9" s="33"/>
    </row>
    <row r="10" spans="2:18" ht="16.149999999999999" x14ac:dyDescent="0.4">
      <c r="B10" s="37"/>
      <c r="C10" s="46" t="s">
        <v>54</v>
      </c>
      <c r="D10" s="33"/>
      <c r="E10" s="33"/>
      <c r="F10" s="32"/>
      <c r="G10" s="32" t="s">
        <v>30</v>
      </c>
      <c r="H10" s="42">
        <v>-10</v>
      </c>
      <c r="I10" s="43">
        <f>H10-H9</f>
        <v>0</v>
      </c>
      <c r="J10" s="44">
        <f t="shared" si="0"/>
        <v>1</v>
      </c>
      <c r="K10" s="45" t="s">
        <v>26</v>
      </c>
      <c r="L10" s="33"/>
      <c r="M10" s="33"/>
      <c r="R10" s="25"/>
    </row>
    <row r="11" spans="2:18" ht="16.149999999999999" x14ac:dyDescent="0.4">
      <c r="B11" s="33"/>
      <c r="C11" s="33"/>
      <c r="D11" s="33"/>
      <c r="E11" s="33"/>
      <c r="F11" s="32"/>
      <c r="G11" s="32" t="s">
        <v>31</v>
      </c>
      <c r="H11" s="42">
        <v>-10</v>
      </c>
      <c r="I11" s="43">
        <f>H11-H10</f>
        <v>0</v>
      </c>
      <c r="J11" s="44">
        <f t="shared" si="0"/>
        <v>1</v>
      </c>
      <c r="K11" s="45" t="s">
        <v>43</v>
      </c>
      <c r="L11" s="33"/>
      <c r="M11" s="33"/>
    </row>
    <row r="12" spans="2:18" ht="16.149999999999999" x14ac:dyDescent="0.4">
      <c r="B12" s="33"/>
      <c r="C12" s="33"/>
      <c r="D12" s="33"/>
      <c r="E12" s="33"/>
      <c r="F12" s="32"/>
      <c r="G12" s="32" t="s">
        <v>32</v>
      </c>
      <c r="H12" s="42">
        <v>-10</v>
      </c>
      <c r="I12" s="43">
        <f>H12-H11</f>
        <v>0</v>
      </c>
      <c r="J12" s="44">
        <f t="shared" si="0"/>
        <v>1</v>
      </c>
      <c r="K12" s="45" t="s">
        <v>44</v>
      </c>
      <c r="L12" s="33"/>
      <c r="M12" s="33"/>
    </row>
    <row r="13" spans="2:18" x14ac:dyDescent="0.3">
      <c r="B13" s="37"/>
      <c r="C13" s="37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2:18" x14ac:dyDescent="0.3">
      <c r="B14" s="37"/>
      <c r="C14" s="37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2:18" x14ac:dyDescent="0.3">
      <c r="B15" s="37"/>
      <c r="C15" s="37"/>
      <c r="D15" s="32"/>
      <c r="E15" s="32"/>
      <c r="F15" s="32"/>
      <c r="G15" s="33"/>
      <c r="H15" s="33"/>
      <c r="I15" s="33"/>
      <c r="J15" s="33"/>
      <c r="K15" s="33"/>
      <c r="L15" s="33"/>
      <c r="M15" s="33"/>
    </row>
    <row r="16" spans="2:18" x14ac:dyDescent="0.3">
      <c r="B16" s="37"/>
      <c r="C16" s="37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2:13" x14ac:dyDescent="0.3">
      <c r="B17" s="37"/>
      <c r="C17" s="37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2:13" x14ac:dyDescent="0.3">
      <c r="B18" s="37"/>
      <c r="C18" s="37"/>
      <c r="D18" s="32"/>
      <c r="E18" s="32"/>
      <c r="F18" s="32"/>
      <c r="G18" s="33"/>
      <c r="H18" s="33"/>
      <c r="I18" s="33"/>
      <c r="J18" s="33"/>
      <c r="K18" s="33"/>
      <c r="L18" s="33"/>
      <c r="M18" s="33"/>
    </row>
    <row r="19" spans="2:13" x14ac:dyDescent="0.3">
      <c r="B19" s="37"/>
      <c r="C19" s="37"/>
      <c r="D19" s="32"/>
      <c r="E19" s="32"/>
      <c r="F19" s="32"/>
      <c r="G19" s="33"/>
      <c r="H19" s="33"/>
      <c r="I19" s="33"/>
      <c r="J19" s="33"/>
      <c r="K19" s="33"/>
      <c r="L19" s="33"/>
      <c r="M19" s="33"/>
    </row>
    <row r="20" spans="2:13" x14ac:dyDescent="0.3">
      <c r="B20" s="37"/>
      <c r="C20" s="37"/>
      <c r="D20" s="32"/>
      <c r="E20" s="32"/>
      <c r="F20" s="32"/>
      <c r="G20" s="33"/>
      <c r="H20" s="33"/>
      <c r="I20" s="33"/>
      <c r="J20" s="33"/>
      <c r="K20" s="33"/>
      <c r="L20" s="33"/>
      <c r="M20" s="33"/>
    </row>
    <row r="21" spans="2:13" x14ac:dyDescent="0.3">
      <c r="B21" s="37"/>
      <c r="C21" s="37"/>
      <c r="D21" s="32"/>
      <c r="E21" s="32"/>
      <c r="F21" s="32"/>
      <c r="G21" s="33"/>
      <c r="H21" s="33"/>
      <c r="I21" s="33"/>
      <c r="J21" s="33"/>
      <c r="K21" s="33"/>
      <c r="L21" s="33"/>
      <c r="M21" s="33"/>
    </row>
    <row r="22" spans="2:13" x14ac:dyDescent="0.3">
      <c r="B22" s="37"/>
      <c r="C22" s="37"/>
      <c r="D22" s="32"/>
      <c r="E22" s="32"/>
      <c r="F22" s="32"/>
      <c r="G22" s="33"/>
      <c r="H22" s="33"/>
      <c r="I22" s="33"/>
      <c r="J22" s="33"/>
      <c r="K22" s="33"/>
      <c r="L22" s="33"/>
      <c r="M22" s="33"/>
    </row>
    <row r="23" spans="2:13" x14ac:dyDescent="0.3">
      <c r="B23" s="37"/>
      <c r="C23" s="37"/>
      <c r="D23" s="32"/>
      <c r="E23" s="32"/>
      <c r="F23" s="32"/>
      <c r="G23" s="33"/>
      <c r="H23" s="33"/>
      <c r="I23" s="33"/>
      <c r="J23" s="33"/>
      <c r="K23" s="33"/>
      <c r="L23" s="33"/>
      <c r="M23" s="33"/>
    </row>
    <row r="24" spans="2:13" x14ac:dyDescent="0.3">
      <c r="B24" s="37"/>
      <c r="C24" s="37"/>
      <c r="D24" s="32"/>
      <c r="E24" s="32"/>
      <c r="F24" s="32"/>
      <c r="G24" s="33"/>
      <c r="H24" s="33"/>
      <c r="I24" s="33"/>
      <c r="J24" s="33"/>
      <c r="K24" s="33"/>
      <c r="L24" s="33"/>
      <c r="M24" s="33"/>
    </row>
    <row r="25" spans="2:13" x14ac:dyDescent="0.3">
      <c r="B25" s="37"/>
      <c r="C25" s="37"/>
      <c r="D25" s="32"/>
      <c r="E25" s="32"/>
      <c r="F25" s="32"/>
      <c r="G25" s="33"/>
      <c r="H25" s="33"/>
      <c r="I25" s="33"/>
      <c r="J25" s="33"/>
      <c r="K25" s="33"/>
      <c r="L25" s="33"/>
      <c r="M25" s="33"/>
    </row>
    <row r="26" spans="2:13" x14ac:dyDescent="0.3">
      <c r="B26" s="37"/>
      <c r="C26" s="37"/>
      <c r="D26" s="32"/>
      <c r="E26" s="32"/>
      <c r="F26" s="32"/>
      <c r="G26" s="33"/>
      <c r="H26" s="33"/>
      <c r="I26" s="33"/>
      <c r="J26" s="33"/>
      <c r="K26" s="33"/>
      <c r="L26" s="33"/>
      <c r="M26" s="33"/>
    </row>
    <row r="27" spans="2:13" x14ac:dyDescent="0.3">
      <c r="B27" s="37"/>
      <c r="C27" s="37"/>
      <c r="D27" s="32"/>
      <c r="E27" s="32"/>
      <c r="F27" s="32"/>
      <c r="G27" s="33"/>
      <c r="H27" s="33"/>
      <c r="I27" s="33"/>
      <c r="J27" s="33"/>
      <c r="K27" s="33"/>
      <c r="L27" s="33"/>
      <c r="M27" s="33"/>
    </row>
    <row r="28" spans="2:13" x14ac:dyDescent="0.3">
      <c r="B28" s="37"/>
      <c r="C28" s="37"/>
      <c r="D28" s="32"/>
      <c r="E28" s="32"/>
      <c r="F28" s="32"/>
      <c r="G28" s="33"/>
      <c r="H28" s="33"/>
      <c r="I28" s="33"/>
      <c r="J28" s="33"/>
      <c r="K28" s="33"/>
      <c r="L28" s="33"/>
      <c r="M28" s="33"/>
    </row>
    <row r="29" spans="2:13" x14ac:dyDescent="0.3">
      <c r="B29" s="37"/>
      <c r="C29" s="37"/>
      <c r="D29" s="32"/>
      <c r="E29" s="32"/>
      <c r="F29" s="32"/>
      <c r="G29" s="33"/>
      <c r="H29" s="33"/>
      <c r="I29" s="33"/>
      <c r="J29" s="33"/>
      <c r="K29" s="33"/>
      <c r="L29" s="33"/>
      <c r="M29" s="33"/>
    </row>
    <row r="30" spans="2:13" x14ac:dyDescent="0.3">
      <c r="B30" s="37"/>
      <c r="C30" s="37"/>
      <c r="D30" s="32"/>
      <c r="E30" s="32"/>
      <c r="F30" s="32"/>
      <c r="G30" s="33"/>
      <c r="H30" s="33"/>
      <c r="I30" s="33"/>
      <c r="J30" s="33"/>
      <c r="K30" s="33"/>
      <c r="L30" s="33"/>
      <c r="M30" s="33"/>
    </row>
    <row r="31" spans="2:13" x14ac:dyDescent="0.3">
      <c r="B31" s="37"/>
      <c r="C31" s="37"/>
      <c r="D31" s="32"/>
      <c r="E31" s="32"/>
      <c r="F31" s="32"/>
      <c r="G31" s="33"/>
      <c r="H31" s="33"/>
      <c r="I31" s="33"/>
      <c r="J31" s="33"/>
      <c r="K31" s="33"/>
      <c r="L31" s="33"/>
      <c r="M31" s="33"/>
    </row>
    <row r="32" spans="2:13" x14ac:dyDescent="0.3">
      <c r="B32" s="37"/>
      <c r="C32" s="37"/>
      <c r="D32" s="32"/>
      <c r="E32" s="32"/>
      <c r="F32" s="32"/>
      <c r="G32" s="33"/>
      <c r="H32" s="33"/>
      <c r="I32" s="33"/>
      <c r="J32" s="33"/>
      <c r="K32" s="33"/>
      <c r="L32" s="33"/>
      <c r="M32" s="33"/>
    </row>
    <row r="33" spans="2:13" x14ac:dyDescent="0.3">
      <c r="B33" s="37"/>
      <c r="C33" s="37"/>
      <c r="D33" s="32"/>
      <c r="E33" s="32"/>
      <c r="F33" s="32"/>
      <c r="G33" s="33"/>
      <c r="H33" s="33"/>
      <c r="I33" s="33"/>
      <c r="J33" s="33"/>
      <c r="K33" s="33"/>
      <c r="L33" s="33"/>
      <c r="M33" s="33"/>
    </row>
    <row r="34" spans="2:13" x14ac:dyDescent="0.3">
      <c r="B34" s="37"/>
      <c r="C34" s="37"/>
      <c r="D34" s="32"/>
      <c r="E34" s="32"/>
      <c r="F34" s="32"/>
      <c r="G34" s="33"/>
      <c r="H34" s="33"/>
      <c r="I34" s="33"/>
      <c r="J34" s="33"/>
      <c r="K34" s="33"/>
      <c r="L34" s="33"/>
      <c r="M34" s="33"/>
    </row>
  </sheetData>
  <phoneticPr fontId="0" type="noConversion"/>
  <pageMargins left="0.5" right="0.5" top="0.5" bottom="0.5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8"/>
  <sheetViews>
    <sheetView workbookViewId="0">
      <pane ySplit="4" topLeftCell="A108" activePane="bottomLeft" state="frozen"/>
      <selection sqref="A1:A1048576"/>
      <selection pane="bottomLeft" sqref="A1:A1048576"/>
    </sheetView>
  </sheetViews>
  <sheetFormatPr defaultColWidth="9.1796875" defaultRowHeight="12.9" x14ac:dyDescent="0.25"/>
  <cols>
    <col min="1" max="1" width="3.6328125" style="1" customWidth="1"/>
    <col min="2" max="14" width="9.7265625" style="1" customWidth="1"/>
    <col min="15" max="15" width="9.7265625" customWidth="1"/>
    <col min="16" max="18" width="9.7265625" style="1" customWidth="1"/>
    <col min="19" max="16384" width="9.1796875" style="1"/>
  </cols>
  <sheetData>
    <row r="2" spans="2:18" x14ac:dyDescent="0.25">
      <c r="B2" s="27" t="s">
        <v>45</v>
      </c>
    </row>
    <row r="4" spans="2:18" x14ac:dyDescent="0.25">
      <c r="B4" s="2" t="s">
        <v>0</v>
      </c>
      <c r="C4" s="3" t="s">
        <v>1</v>
      </c>
      <c r="D4" s="3" t="s">
        <v>38</v>
      </c>
      <c r="E4" s="3" t="s">
        <v>39</v>
      </c>
      <c r="F4" s="3" t="s">
        <v>40</v>
      </c>
      <c r="G4" s="3" t="s">
        <v>8</v>
      </c>
      <c r="H4" s="3" t="s">
        <v>7</v>
      </c>
      <c r="I4" s="3" t="s">
        <v>6</v>
      </c>
      <c r="J4" s="4" t="s">
        <v>2</v>
      </c>
      <c r="K4" s="4" t="s">
        <v>3</v>
      </c>
      <c r="L4" s="4" t="s">
        <v>41</v>
      </c>
      <c r="M4" s="3" t="s">
        <v>42</v>
      </c>
      <c r="N4" s="4" t="s">
        <v>11</v>
      </c>
      <c r="O4" s="3" t="s">
        <v>9</v>
      </c>
      <c r="P4" s="4" t="s">
        <v>10</v>
      </c>
      <c r="Q4" s="5" t="s">
        <v>5</v>
      </c>
      <c r="R4" s="5" t="s">
        <v>4</v>
      </c>
    </row>
    <row r="5" spans="2:18" x14ac:dyDescent="0.25">
      <c r="B5" s="2">
        <v>1</v>
      </c>
      <c r="C5" s="3">
        <v>0</v>
      </c>
      <c r="D5" s="2">
        <f>(1+'alpha plot'!$J$7*$B5+'alpha plot'!$J$7*'alpha plot'!$J$8*$B5^2+'alpha plot'!$J$7*'alpha plot'!$J$8*'alpha plot'!$J$9*$B5^3+'alpha plot'!$J$7*'alpha plot'!$J$8*'alpha plot'!$J$9*'alpha plot'!$J$10*$B5^4+'alpha plot'!$J$7*'alpha plot'!$J$8*'alpha plot'!$J$9*'alpha plot'!$J$10*'alpha plot'!$J$11*$B5^5+'alpha plot'!$J$7*'alpha plot'!$J$8*'alpha plot'!$J$9*'alpha plot'!$J$10*'alpha plot'!$J$11*'alpha plot'!$J$12*$B5^6)</f>
        <v>20.952623150188796</v>
      </c>
      <c r="E5" s="2">
        <f>('alpha plot'!$J$7*'alpha plot'!$J$8*'alpha plot'!$J$9*'alpha plot'!$J$10*'alpha plot'!$J$11*'alpha plot'!$J$12*$B5^6)/$D5</f>
        <v>4.7726721033064741E-12</v>
      </c>
      <c r="F5" s="2">
        <f>('alpha plot'!$J$7*'alpha plot'!$J$8*'alpha plot'!$J$9*'alpha plot'!$J$10*'alpha plot'!$J$11*$B5^5)/$D5</f>
        <v>4.7726721033064741E-12</v>
      </c>
      <c r="G5" s="2">
        <f>('alpha plot'!$J$7*'alpha plot'!$J$8*'alpha plot'!$J$9*'alpha plot'!$J$10*$B5^4)/$D5</f>
        <v>4.7726721033064741E-12</v>
      </c>
      <c r="H5" s="2">
        <f>('alpha plot'!$J$7*'alpha plot'!$J$8*'alpha plot'!$J$9*$B5^3)/$D5</f>
        <v>4.7726721033064741E-12</v>
      </c>
      <c r="I5" s="2">
        <f>('alpha plot'!$J$7*'alpha plot'!$J$8*$B5^2)/$D5</f>
        <v>4.7726721033064741E-12</v>
      </c>
      <c r="J5" s="2">
        <f>('alpha plot'!$J$7*$B5)/$D5</f>
        <v>0.95227327894307212</v>
      </c>
      <c r="K5" s="2">
        <f>1/$D5</f>
        <v>4.7726721033064988E-2</v>
      </c>
      <c r="L5" s="1">
        <f t="shared" ref="L5:R5" si="0">LOG(E5)</f>
        <v>-11.321238401924621</v>
      </c>
      <c r="M5" s="1">
        <f t="shared" si="0"/>
        <v>-11.321238401924621</v>
      </c>
      <c r="N5" s="1">
        <f t="shared" si="0"/>
        <v>-11.321238401924621</v>
      </c>
      <c r="O5" s="1">
        <f t="shared" si="0"/>
        <v>-11.321238401924621</v>
      </c>
      <c r="P5" s="1">
        <f t="shared" si="0"/>
        <v>-11.321238401924621</v>
      </c>
      <c r="Q5" s="1">
        <f t="shared" si="0"/>
        <v>-2.1238401924618691E-2</v>
      </c>
      <c r="R5" s="1">
        <f t="shared" si="0"/>
        <v>-1.3212384019246188</v>
      </c>
    </row>
    <row r="6" spans="2:18" x14ac:dyDescent="0.25">
      <c r="B6" s="2">
        <f t="shared" ref="B6:B37" si="1">10^(-C6)</f>
        <v>0.79432823472428149</v>
      </c>
      <c r="C6" s="3">
        <v>0.1</v>
      </c>
      <c r="D6" s="2">
        <f>(1+'alpha plot'!$J$7*$B6+'alpha plot'!$J$7*'alpha plot'!$J$8*$B6^2+'alpha plot'!$J$7*'alpha plot'!$J$8*'alpha plot'!$J$9*$B6^3+'alpha plot'!$J$7*'alpha plot'!$J$8*'alpha plot'!$J$9*'alpha plot'!$J$10*$B6^4+'alpha plot'!$J$7*'alpha plot'!$J$8*'alpha plot'!$J$9*'alpha plot'!$J$10*'alpha plot'!$J$11*$B6^5+'alpha plot'!$J$7*'alpha plot'!$J$8*'alpha plot'!$J$9*'alpha plot'!$J$10*'alpha plot'!$J$11*'alpha plot'!$J$12*$B6^6)</f>
        <v>16.84893192482091</v>
      </c>
      <c r="E6" s="2">
        <f>('alpha plot'!$J$7*'alpha plot'!$J$8*'alpha plot'!$J$9*'alpha plot'!$J$10*'alpha plot'!$J$11*'alpha plot'!$J$12*$B6^6)/$D6</f>
        <v>1.4908282867528211E-12</v>
      </c>
      <c r="F6" s="2">
        <f>('alpha plot'!$J$7*'alpha plot'!$J$8*'alpha plot'!$J$9*'alpha plot'!$J$10*'alpha plot'!$J$11*$B6^5)/$D6</f>
        <v>1.8768416148146881E-12</v>
      </c>
      <c r="G6" s="2">
        <f>('alpha plot'!$J$7*'alpha plot'!$J$8*'alpha plot'!$J$9*'alpha plot'!$J$10*$B6^4)/$D6</f>
        <v>2.362803602803011E-12</v>
      </c>
      <c r="H6" s="2">
        <f>('alpha plot'!$J$7*'alpha plot'!$J$8*'alpha plot'!$J$9*$B6^3)/$D6</f>
        <v>2.9745934986475223E-12</v>
      </c>
      <c r="I6" s="2">
        <f>('alpha plot'!$J$7*'alpha plot'!$J$8*$B6^2)/$D6</f>
        <v>3.744791345205085E-12</v>
      </c>
      <c r="J6" s="2">
        <f>('alpha plot'!$J$7*$B6)/$D6</f>
        <v>0.94064905688552136</v>
      </c>
      <c r="K6" s="2">
        <f t="shared" ref="K6:K69" si="2">1/$D6</f>
        <v>5.935094310202866E-2</v>
      </c>
      <c r="L6" s="1">
        <f t="shared" ref="L6:L69" si="3">LOG(E6)</f>
        <v>-11.826572375601511</v>
      </c>
      <c r="M6" s="1">
        <f t="shared" ref="M6:M69" si="4">LOG(F6)</f>
        <v>-11.726572375601512</v>
      </c>
      <c r="N6" s="1">
        <f t="shared" ref="N6:N69" si="5">LOG(G6)</f>
        <v>-11.626572375601512</v>
      </c>
      <c r="O6" s="1">
        <f t="shared" ref="O6:O69" si="6">LOG(H6)</f>
        <v>-11.526572375601512</v>
      </c>
      <c r="P6" s="1">
        <f t="shared" ref="P6:P69" si="7">LOG(I6)</f>
        <v>-11.426572375601511</v>
      </c>
      <c r="Q6" s="1">
        <f t="shared" ref="Q6:Q37" si="8">LOG(J6)</f>
        <v>-2.657237560150941E-2</v>
      </c>
      <c r="R6" s="1">
        <f t="shared" ref="R6:R37" si="9">LOG(K6)</f>
        <v>-1.2265723756015094</v>
      </c>
    </row>
    <row r="7" spans="2:18" x14ac:dyDescent="0.25">
      <c r="B7" s="2">
        <f t="shared" si="1"/>
        <v>0.63095734448019325</v>
      </c>
      <c r="C7" s="3">
        <v>0.2</v>
      </c>
      <c r="D7" s="2">
        <f>(1+'alpha plot'!$J$7*$B7+'alpha plot'!$J$7*'alpha plot'!$J$8*$B7^2+'alpha plot'!$J$7*'alpha plot'!$J$8*'alpha plot'!$J$9*$B7^3+'alpha plot'!$J$7*'alpha plot'!$J$8*'alpha plot'!$J$9*'alpha plot'!$J$10*$B7^4+'alpha plot'!$J$7*'alpha plot'!$J$8*'alpha plot'!$J$9*'alpha plot'!$J$10*'alpha plot'!$J$11*$B7^5+'alpha plot'!$J$7*'alpha plot'!$J$8*'alpha plot'!$J$9*'alpha plot'!$J$10*'alpha plot'!$J$11*'alpha plot'!$J$12*$B7^6)</f>
        <v>13.589254118038765</v>
      </c>
      <c r="E7" s="2">
        <f>('alpha plot'!$J$7*'alpha plot'!$J$8*'alpha plot'!$J$9*'alpha plot'!$J$10*'alpha plot'!$J$11*'alpha plot'!$J$12*$B7^6)/$D7</f>
        <v>4.6430608994399411E-13</v>
      </c>
      <c r="F7" s="2">
        <f>('alpha plot'!$J$7*'alpha plot'!$J$8*'alpha plot'!$J$9*'alpha plot'!$J$10*'alpha plot'!$J$11*$B7^5)/$D7</f>
        <v>7.3587556117047363E-13</v>
      </c>
      <c r="G7" s="2">
        <f>('alpha plot'!$J$7*'alpha plot'!$J$8*'alpha plot'!$J$9*'alpha plot'!$J$10*$B7^4)/$D7</f>
        <v>1.1662841673975853E-12</v>
      </c>
      <c r="H7" s="2">
        <f>('alpha plot'!$J$7*'alpha plot'!$J$8*'alpha plot'!$J$9*$B7^3)/$D7</f>
        <v>1.8484358373836108E-12</v>
      </c>
      <c r="I7" s="2">
        <f>('alpha plot'!$J$7*'alpha plot'!$J$8*$B7^2)/$D7</f>
        <v>2.9295733753704428E-12</v>
      </c>
      <c r="J7" s="2">
        <f>('alpha plot'!$J$7*$B7)/$D7</f>
        <v>0.9264124438758079</v>
      </c>
      <c r="K7" s="2">
        <f t="shared" si="2"/>
        <v>7.3587556117047759E-2</v>
      </c>
      <c r="L7" s="1">
        <f t="shared" si="3"/>
        <v>-12.333195619991534</v>
      </c>
      <c r="M7" s="1">
        <f t="shared" si="4"/>
        <v>-12.133195619991533</v>
      </c>
      <c r="N7" s="1">
        <f t="shared" si="5"/>
        <v>-11.933195619991533</v>
      </c>
      <c r="O7" s="1">
        <f t="shared" si="6"/>
        <v>-11.733195619991534</v>
      </c>
      <c r="P7" s="1">
        <f t="shared" si="7"/>
        <v>-11.533195619991533</v>
      </c>
      <c r="Q7" s="1">
        <f t="shared" si="8"/>
        <v>-3.3195619991530548E-2</v>
      </c>
      <c r="R7" s="1">
        <f t="shared" si="9"/>
        <v>-1.1331956199915307</v>
      </c>
    </row>
    <row r="8" spans="2:18" x14ac:dyDescent="0.25">
      <c r="B8" s="2">
        <f t="shared" si="1"/>
        <v>0.50118723362727224</v>
      </c>
      <c r="C8" s="3">
        <v>0.3</v>
      </c>
      <c r="D8" s="2">
        <f>(1+'alpha plot'!$J$7*$B8+'alpha plot'!$J$7*'alpha plot'!$J$8*$B8^2+'alpha plot'!$J$7*'alpha plot'!$J$8*'alpha plot'!$J$9*$B8^3+'alpha plot'!$J$7*'alpha plot'!$J$8*'alpha plot'!$J$9*'alpha plot'!$J$10*$B8^4+'alpha plot'!$J$7*'alpha plot'!$J$8*'alpha plot'!$J$9*'alpha plot'!$J$10*'alpha plot'!$J$11*$B8^5+'alpha plot'!$J$7*'alpha plot'!$J$8*'alpha plot'!$J$9*'alpha plot'!$J$10*'alpha plot'!$J$11*'alpha plot'!$J$12*$B8^6)</f>
        <v>11.000000000048768</v>
      </c>
      <c r="E8" s="2">
        <f>('alpha plot'!$J$7*'alpha plot'!$J$8*'alpha plot'!$J$9*'alpha plot'!$J$10*'alpha plot'!$J$11*'alpha plot'!$J$12*$B8^6)/$D8</f>
        <v>1.4408119931400708E-13</v>
      </c>
      <c r="F8" s="2">
        <f>('alpha plot'!$J$7*'alpha plot'!$J$8*'alpha plot'!$J$9*'alpha plot'!$J$10*'alpha plot'!$J$11*$B8^5)/$D8</f>
        <v>2.8747978728675828E-13</v>
      </c>
      <c r="G8" s="2">
        <f>('alpha plot'!$J$7*'alpha plot'!$J$8*'alpha plot'!$J$9*'alpha plot'!$J$10*$B8^4)/$D8</f>
        <v>5.7359758588853859E-13</v>
      </c>
      <c r="H8" s="2">
        <f>('alpha plot'!$J$7*'alpha plot'!$J$8*'alpha plot'!$J$9*$B8^3)/$D8</f>
        <v>1.144477647080526E-12</v>
      </c>
      <c r="I8" s="2">
        <f>('alpha plot'!$J$7*'alpha plot'!$J$8*$B8^2)/$D8</f>
        <v>2.2835331195440272E-12</v>
      </c>
      <c r="J8" s="2">
        <f>('alpha plot'!$J$7*$B8)/$D8</f>
        <v>0.90909090908687895</v>
      </c>
      <c r="K8" s="2">
        <f t="shared" si="2"/>
        <v>9.0909090908687873E-2</v>
      </c>
      <c r="L8" s="1">
        <f t="shared" si="3"/>
        <v>-12.841392685160153</v>
      </c>
      <c r="M8" s="1">
        <f t="shared" si="4"/>
        <v>-12.541392685160153</v>
      </c>
      <c r="N8" s="1">
        <f t="shared" si="5"/>
        <v>-12.241392685160152</v>
      </c>
      <c r="O8" s="1">
        <f t="shared" si="6"/>
        <v>-11.941392685160153</v>
      </c>
      <c r="P8" s="1">
        <f t="shared" si="7"/>
        <v>-11.641392685160152</v>
      </c>
      <c r="Q8" s="1">
        <f t="shared" si="8"/>
        <v>-4.1392685160150336E-2</v>
      </c>
      <c r="R8" s="1">
        <f t="shared" si="9"/>
        <v>-1.0413926851601505</v>
      </c>
    </row>
    <row r="9" spans="2:18" x14ac:dyDescent="0.25">
      <c r="B9" s="2">
        <f t="shared" si="1"/>
        <v>0.3981071705534972</v>
      </c>
      <c r="C9" s="3">
        <v>0.4</v>
      </c>
      <c r="D9" s="2">
        <f>(1+'alpha plot'!$J$7*$B9+'alpha plot'!$J$7*'alpha plot'!$J$8*$B9^2+'alpha plot'!$J$7*'alpha plot'!$J$8*'alpha plot'!$J$9*$B9^3+'alpha plot'!$J$7*'alpha plot'!$J$8*'alpha plot'!$J$9*'alpha plot'!$J$10*$B9^4+'alpha plot'!$J$7*'alpha plot'!$J$8*'alpha plot'!$J$9*'alpha plot'!$J$10*'alpha plot'!$J$11*$B9^5+'alpha plot'!$J$7*'alpha plot'!$J$8*'alpha plot'!$J$9*'alpha plot'!$J$10*'alpha plot'!$J$11*'alpha plot'!$J$12*$B9^6)</f>
        <v>8.9432823472688856</v>
      </c>
      <c r="E9" s="2">
        <f>('alpha plot'!$J$7*'alpha plot'!$J$8*'alpha plot'!$J$9*'alpha plot'!$J$10*'alpha plot'!$J$11*'alpha plot'!$J$12*$B9^6)/$D9</f>
        <v>4.451465972949736E-14</v>
      </c>
      <c r="F9" s="2">
        <f>('alpha plot'!$J$7*'alpha plot'!$J$8*'alpha plot'!$J$9*'alpha plot'!$J$10*'alpha plot'!$J$11*$B9^5)/$D9</f>
        <v>1.1181576977779037E-13</v>
      </c>
      <c r="G9" s="2">
        <f>('alpha plot'!$J$7*'alpha plot'!$J$8*'alpha plot'!$J$9*'alpha plot'!$J$10*$B9^4)/$D9</f>
        <v>2.8086851493363058E-13</v>
      </c>
      <c r="H9" s="2">
        <f>('alpha plot'!$J$7*'alpha plot'!$J$8*'alpha plot'!$J$9*$B9^3)/$D9</f>
        <v>7.0550981170003262E-13</v>
      </c>
      <c r="I9" s="2">
        <f>('alpha plot'!$J$7*'alpha plot'!$J$8*$B9^2)/$D9</f>
        <v>1.7721605233061911E-12</v>
      </c>
      <c r="J9" s="2">
        <f>('alpha plot'!$J$7*$B9)/$D9</f>
        <v>0.88818423021929416</v>
      </c>
      <c r="K9" s="2">
        <f t="shared" si="2"/>
        <v>0.11181576977779099</v>
      </c>
      <c r="L9" s="1">
        <f t="shared" si="3"/>
        <v>-13.351496942026499</v>
      </c>
      <c r="M9" s="1">
        <f t="shared" si="4"/>
        <v>-12.951496942026498</v>
      </c>
      <c r="N9" s="1">
        <f t="shared" si="5"/>
        <v>-12.551496942026498</v>
      </c>
      <c r="O9" s="1">
        <f t="shared" si="6"/>
        <v>-12.151496942026499</v>
      </c>
      <c r="P9" s="1">
        <f t="shared" si="7"/>
        <v>-11.751496942026499</v>
      </c>
      <c r="Q9" s="1">
        <f t="shared" si="8"/>
        <v>-5.1496942026496059E-2</v>
      </c>
      <c r="R9" s="1">
        <f t="shared" si="9"/>
        <v>-0.95149694202649615</v>
      </c>
    </row>
    <row r="10" spans="2:18" x14ac:dyDescent="0.25">
      <c r="B10" s="2">
        <f t="shared" si="1"/>
        <v>0.31622776601683794</v>
      </c>
      <c r="C10" s="3">
        <v>0.5</v>
      </c>
      <c r="D10" s="2">
        <f>(1+'alpha plot'!$J$7*$B10+'alpha plot'!$J$7*'alpha plot'!$J$8*$B10^2+'alpha plot'!$J$7*'alpha plot'!$J$8*'alpha plot'!$J$9*$B10^3+'alpha plot'!$J$7*'alpha plot'!$J$8*'alpha plot'!$J$9*'alpha plot'!$J$10*$B10^4+'alpha plot'!$J$7*'alpha plot'!$J$8*'alpha plot'!$J$9*'alpha plot'!$J$10*'alpha plot'!$J$11*$B10^5+'alpha plot'!$J$7*'alpha plot'!$J$8*'alpha plot'!$J$9*'alpha plot'!$J$10*'alpha plot'!$J$11*'alpha plot'!$J$12*$B10^6)</f>
        <v>7.3095734448165137</v>
      </c>
      <c r="E10" s="2">
        <f>('alpha plot'!$J$7*'alpha plot'!$J$8*'alpha plot'!$J$9*'alpha plot'!$J$10*'alpha plot'!$J$11*'alpha plot'!$J$12*$B10^6)/$D10</f>
        <v>1.3680688860293641E-14</v>
      </c>
      <c r="F10" s="2">
        <f>('alpha plot'!$J$7*'alpha plot'!$J$8*'alpha plot'!$J$9*'alpha plot'!$J$10*'alpha plot'!$J$11*$B10^5)/$D10</f>
        <v>4.326213675862098E-14</v>
      </c>
      <c r="G10" s="2">
        <f>('alpha plot'!$J$7*'alpha plot'!$J$8*'alpha plot'!$J$9*'alpha plot'!$J$10*$B10^4)/$D10</f>
        <v>1.3680688860293642E-13</v>
      </c>
      <c r="H10" s="2">
        <f>('alpha plot'!$J$7*'alpha plot'!$J$8*'alpha plot'!$J$9*$B10^3)/$D10</f>
        <v>4.3262136758620985E-13</v>
      </c>
      <c r="I10" s="2">
        <f>('alpha plot'!$J$7*'alpha plot'!$J$8*$B10^2)/$D10</f>
        <v>1.368068886029364E-12</v>
      </c>
      <c r="J10" s="2">
        <f>('alpha plot'!$J$7*$B10)/$D10</f>
        <v>0.86319311139506849</v>
      </c>
      <c r="K10" s="2">
        <f t="shared" si="2"/>
        <v>0.1368068886029371</v>
      </c>
      <c r="L10" s="1">
        <f t="shared" si="3"/>
        <v>-13.863892034144248</v>
      </c>
      <c r="M10" s="1">
        <f t="shared" si="4"/>
        <v>-13.363892034144248</v>
      </c>
      <c r="N10" s="1">
        <f t="shared" si="5"/>
        <v>-12.863892034144248</v>
      </c>
      <c r="O10" s="1">
        <f t="shared" si="6"/>
        <v>-12.363892034144248</v>
      </c>
      <c r="P10" s="1">
        <f t="shared" si="7"/>
        <v>-11.863892034144248</v>
      </c>
      <c r="Q10" s="1">
        <f t="shared" si="8"/>
        <v>-6.3892034144245727E-2</v>
      </c>
      <c r="R10" s="1">
        <f t="shared" si="9"/>
        <v>-0.86389203414424598</v>
      </c>
    </row>
    <row r="11" spans="2:18" x14ac:dyDescent="0.25">
      <c r="B11" s="2">
        <f t="shared" si="1"/>
        <v>0.25118864315095801</v>
      </c>
      <c r="C11" s="3">
        <v>0.6</v>
      </c>
      <c r="D11" s="2">
        <f>(1+'alpha plot'!$J$7*$B11+'alpha plot'!$J$7*'alpha plot'!$J$8*$B11^2+'alpha plot'!$J$7*'alpha plot'!$J$8*'alpha plot'!$J$9*$B11^3+'alpha plot'!$J$7*'alpha plot'!$J$8*'alpha plot'!$J$9*'alpha plot'!$J$10*$B11^4+'alpha plot'!$J$7*'alpha plot'!$J$8*'alpha plot'!$J$9*'alpha plot'!$J$10*'alpha plot'!$J$11*$B11^5+'alpha plot'!$J$7*'alpha plot'!$J$8*'alpha plot'!$J$9*'alpha plot'!$J$10*'alpha plot'!$J$11*'alpha plot'!$J$12*$B11^6)</f>
        <v>6.0118723362811419</v>
      </c>
      <c r="E11" s="2">
        <f>('alpha plot'!$J$7*'alpha plot'!$J$8*'alpha plot'!$J$9*'alpha plot'!$J$10*'alpha plot'!$J$11*'alpha plot'!$J$12*$B11^6)/$D11</f>
        <v>4.1782098670834137E-15</v>
      </c>
      <c r="F11" s="2">
        <f>('alpha plot'!$J$7*'alpha plot'!$J$8*'alpha plot'!$J$9*'alpha plot'!$J$10*'alpha plot'!$J$11*$B11^5)/$D11</f>
        <v>1.6633753081632813E-14</v>
      </c>
      <c r="G11" s="2">
        <f>('alpha plot'!$J$7*'alpha plot'!$J$8*'alpha plot'!$J$9*'alpha plot'!$J$10*$B11^4)/$D11</f>
        <v>6.6220163750143546E-14</v>
      </c>
      <c r="H11" s="2">
        <f>('alpha plot'!$J$7*'alpha plot'!$J$8*'alpha plot'!$J$9*$B11^3)/$D11</f>
        <v>2.6362722024158912E-13</v>
      </c>
      <c r="I11" s="2">
        <f>('alpha plot'!$J$7*'alpha plot'!$J$8*$B11^2)/$D11</f>
        <v>1.0495188673126268E-12</v>
      </c>
      <c r="J11" s="2">
        <f>('alpha plot'!$J$7*$B11)/$D11</f>
        <v>0.83366246918227094</v>
      </c>
      <c r="K11" s="2">
        <f t="shared" si="2"/>
        <v>0.16633753081632896</v>
      </c>
      <c r="L11" s="1">
        <f t="shared" si="3"/>
        <v>-14.379009749653177</v>
      </c>
      <c r="M11" s="1">
        <f t="shared" si="4"/>
        <v>-13.779009749653177</v>
      </c>
      <c r="N11" s="1">
        <f t="shared" si="5"/>
        <v>-13.179009749653178</v>
      </c>
      <c r="O11" s="1">
        <f t="shared" si="6"/>
        <v>-12.579009749653176</v>
      </c>
      <c r="P11" s="1">
        <f t="shared" si="7"/>
        <v>-11.979009749653176</v>
      </c>
      <c r="Q11" s="1">
        <f t="shared" si="8"/>
        <v>-7.9009749653174532E-2</v>
      </c>
      <c r="R11" s="1">
        <f t="shared" si="9"/>
        <v>-0.77900974965317471</v>
      </c>
    </row>
    <row r="12" spans="2:18" x14ac:dyDescent="0.25">
      <c r="B12" s="2">
        <f t="shared" si="1"/>
        <v>0.19952623149688795</v>
      </c>
      <c r="C12" s="3">
        <v>0.7</v>
      </c>
      <c r="D12" s="2">
        <f>(1+'alpha plot'!$J$7*$B12+'alpha plot'!$J$7*'alpha plot'!$J$8*$B12^2+'alpha plot'!$J$7*'alpha plot'!$J$8*'alpha plot'!$J$9*$B12^3+'alpha plot'!$J$7*'alpha plot'!$J$8*'alpha plot'!$J$9*'alpha plot'!$J$10*$B12^4+'alpha plot'!$J$7*'alpha plot'!$J$8*'alpha plot'!$J$9*'alpha plot'!$J$10*'alpha plot'!$J$11*$B12^5+'alpha plot'!$J$7*'alpha plot'!$J$8*'alpha plot'!$J$9*'alpha plot'!$J$10*'alpha plot'!$J$11*'alpha plot'!$J$12*$B12^6)</f>
        <v>4.9810717055399456</v>
      </c>
      <c r="E12" s="2">
        <f>('alpha plot'!$J$7*'alpha plot'!$J$8*'alpha plot'!$J$9*'alpha plot'!$J$10*'alpha plot'!$J$11*'alpha plot'!$J$12*$B12^6)/$D12</f>
        <v>1.2667100210150341E-15</v>
      </c>
      <c r="F12" s="2">
        <f>('alpha plot'!$J$7*'alpha plot'!$J$8*'alpha plot'!$J$9*'alpha plot'!$J$10*'alpha plot'!$J$11*$B12^5)/$D12</f>
        <v>6.3485889124046905E-15</v>
      </c>
      <c r="G12" s="2">
        <f>('alpha plot'!$J$7*'alpha plot'!$J$8*'alpha plot'!$J$9*'alpha plot'!$J$10*$B12^4)/$D12</f>
        <v>3.1818317144448797E-14</v>
      </c>
      <c r="H12" s="2">
        <f>('alpha plot'!$J$7*'alpha plot'!$J$8*'alpha plot'!$J$9*$B12^3)/$D12</f>
        <v>1.5946934348301506E-13</v>
      </c>
      <c r="I12" s="2">
        <f>('alpha plot'!$J$7*'alpha plot'!$J$8*$B12^2)/$D12</f>
        <v>7.9923999108609597E-13</v>
      </c>
      <c r="J12" s="2">
        <f>('alpha plot'!$J$7*$B12)/$D12</f>
        <v>0.79923999108610055</v>
      </c>
      <c r="K12" s="2">
        <f t="shared" si="2"/>
        <v>0.2007600089129013</v>
      </c>
      <c r="L12" s="1">
        <f t="shared" si="3"/>
        <v>-14.897322793709131</v>
      </c>
      <c r="M12" s="1">
        <f t="shared" si="4"/>
        <v>-14.197322793709132</v>
      </c>
      <c r="N12" s="1">
        <f t="shared" si="5"/>
        <v>-13.497322793709131</v>
      </c>
      <c r="O12" s="1">
        <f t="shared" si="6"/>
        <v>-12.797322793709132</v>
      </c>
      <c r="P12" s="1">
        <f t="shared" si="7"/>
        <v>-12.097322793709131</v>
      </c>
      <c r="Q12" s="1">
        <f t="shared" si="8"/>
        <v>-9.7322793709128899E-2</v>
      </c>
      <c r="R12" s="1">
        <f t="shared" si="9"/>
        <v>-0.69732279370912909</v>
      </c>
    </row>
    <row r="13" spans="2:18" x14ac:dyDescent="0.25">
      <c r="B13" s="2">
        <f t="shared" si="1"/>
        <v>0.15848931924611132</v>
      </c>
      <c r="C13" s="3">
        <v>0.8</v>
      </c>
      <c r="D13" s="2">
        <f>(1+'alpha plot'!$J$7*$B13+'alpha plot'!$J$7*'alpha plot'!$J$8*$B13^2+'alpha plot'!$J$7*'alpha plot'!$J$8*'alpha plot'!$J$9*$B13^3+'alpha plot'!$J$7*'alpha plot'!$J$8*'alpha plot'!$J$9*'alpha plot'!$J$10*$B13^4+'alpha plot'!$J$7*'alpha plot'!$J$8*'alpha plot'!$J$9*'alpha plot'!$J$10*'alpha plot'!$J$11*$B13^5+'alpha plot'!$J$7*'alpha plot'!$J$8*'alpha plot'!$J$9*'alpha plot'!$J$10*'alpha plot'!$J$11*'alpha plot'!$J$12*$B13^6)</f>
        <v>4.1622776601713642</v>
      </c>
      <c r="E13" s="2">
        <f>('alpha plot'!$J$7*'alpha plot'!$J$8*'alpha plot'!$J$9*'alpha plot'!$J$10*'alpha plot'!$J$11*'alpha plot'!$J$12*$B13^6)/$D13</f>
        <v>3.8077546042323667E-16</v>
      </c>
      <c r="F13" s="2">
        <f>('alpha plot'!$J$7*'alpha plot'!$J$8*'alpha plot'!$J$9*'alpha plot'!$J$10*'alpha plot'!$J$11*$B13^5)/$D13</f>
        <v>2.4025307335186832E-15</v>
      </c>
      <c r="G13" s="2">
        <f>('alpha plot'!$J$7*'alpha plot'!$J$8*'alpha plot'!$J$9*'alpha plot'!$J$10*$B13^4)/$D13</f>
        <v>1.5158944116529999E-14</v>
      </c>
      <c r="H13" s="2">
        <f>('alpha plot'!$J$7*'alpha plot'!$J$8*'alpha plot'!$J$9*$B13^3)/$D13</f>
        <v>9.5646471248894173E-14</v>
      </c>
      <c r="I13" s="2">
        <f>('alpha plot'!$J$7*'alpha plot'!$J$8*$B13^2)/$D13</f>
        <v>6.0348843508103429E-13</v>
      </c>
      <c r="J13" s="2">
        <f>('alpha plot'!$J$7*$B13)/$D13</f>
        <v>0.75974692664741317</v>
      </c>
      <c r="K13" s="2">
        <f t="shared" si="2"/>
        <v>0.24025307335186985</v>
      </c>
      <c r="L13" s="1">
        <f t="shared" si="3"/>
        <v>-15.419331048066409</v>
      </c>
      <c r="M13" s="1">
        <f t="shared" si="4"/>
        <v>-14.619331048066408</v>
      </c>
      <c r="N13" s="1">
        <f t="shared" si="5"/>
        <v>-13.819331048066408</v>
      </c>
      <c r="O13" s="1">
        <f t="shared" si="6"/>
        <v>-13.019331048066409</v>
      </c>
      <c r="P13" s="1">
        <f t="shared" si="7"/>
        <v>-12.219331048066408</v>
      </c>
      <c r="Q13" s="1">
        <f t="shared" si="8"/>
        <v>-0.11933104806640593</v>
      </c>
      <c r="R13" s="1">
        <f t="shared" si="9"/>
        <v>-0.61933104806640604</v>
      </c>
    </row>
    <row r="14" spans="2:18" x14ac:dyDescent="0.25">
      <c r="B14" s="2">
        <f t="shared" si="1"/>
        <v>0.12589254117941667</v>
      </c>
      <c r="C14" s="3">
        <v>0.9</v>
      </c>
      <c r="D14" s="2">
        <f>(1+'alpha plot'!$J$7*$B14+'alpha plot'!$J$7*'alpha plot'!$J$8*$B14^2+'alpha plot'!$J$7*'alpha plot'!$J$8*'alpha plot'!$J$9*$B14^3+'alpha plot'!$J$7*'alpha plot'!$J$8*'alpha plot'!$J$9*'alpha plot'!$J$10*$B14^4+'alpha plot'!$J$7*'alpha plot'!$J$8*'alpha plot'!$J$9*'alpha plot'!$J$10*'alpha plot'!$J$11*$B14^5+'alpha plot'!$J$7*'alpha plot'!$J$8*'alpha plot'!$J$9*'alpha plot'!$J$10*'alpha plot'!$J$11*'alpha plot'!$J$12*$B14^6)</f>
        <v>3.5118864315113933</v>
      </c>
      <c r="E14" s="2">
        <f>('alpha plot'!$J$7*'alpha plot'!$J$8*'alpha plot'!$J$9*'alpha plot'!$J$10*'alpha plot'!$J$11*'alpha plot'!$J$12*$B14^6)/$D14</f>
        <v>1.133599216026365E-16</v>
      </c>
      <c r="F14" s="2">
        <f>('alpha plot'!$J$7*'alpha plot'!$J$8*'alpha plot'!$J$9*'alpha plot'!$J$10*'alpha plot'!$J$11*$B14^5)/$D14</f>
        <v>9.0044986415105205E-16</v>
      </c>
      <c r="G14" s="2">
        <f>('alpha plot'!$J$7*'alpha plot'!$J$8*'alpha plot'!$J$9*'alpha plot'!$J$10*$B14^4)/$D14</f>
        <v>7.1525275104882457E-15</v>
      </c>
      <c r="H14" s="2">
        <f>('alpha plot'!$J$7*'alpha plot'!$J$8*'alpha plot'!$J$9*$B14^3)/$D14</f>
        <v>5.6814545512229899E-14</v>
      </c>
      <c r="I14" s="2">
        <f>('alpha plot'!$J$7*'alpha plot'!$J$8*$B14^2)/$D14</f>
        <v>4.5129397643391942E-13</v>
      </c>
      <c r="J14" s="2">
        <f>('alpha plot'!$J$7*$B14)/$D14</f>
        <v>0.71525275104882935</v>
      </c>
      <c r="K14" s="2">
        <f t="shared" si="2"/>
        <v>0.2847472489506544</v>
      </c>
      <c r="L14" s="1">
        <f t="shared" si="3"/>
        <v>-15.945540463109522</v>
      </c>
      <c r="M14" s="1">
        <f t="shared" si="4"/>
        <v>-15.045540463109521</v>
      </c>
      <c r="N14" s="1">
        <f t="shared" si="5"/>
        <v>-14.145540463109521</v>
      </c>
      <c r="O14" s="1">
        <f t="shared" si="6"/>
        <v>-13.245540463109521</v>
      </c>
      <c r="P14" s="1">
        <f t="shared" si="7"/>
        <v>-12.34554046310952</v>
      </c>
      <c r="Q14" s="1">
        <f t="shared" si="8"/>
        <v>-0.14554046310951788</v>
      </c>
      <c r="R14" s="1">
        <f t="shared" si="9"/>
        <v>-0.54554046310951787</v>
      </c>
    </row>
    <row r="15" spans="2:18" x14ac:dyDescent="0.25">
      <c r="B15" s="2">
        <f t="shared" si="1"/>
        <v>0.1</v>
      </c>
      <c r="C15" s="3">
        <v>1</v>
      </c>
      <c r="D15" s="2">
        <f>(1+'alpha plot'!$J$7*$B15+'alpha plot'!$J$7*'alpha plot'!$J$8*$B15^2+'alpha plot'!$J$7*'alpha plot'!$J$8*'alpha plot'!$J$9*$B15^3+'alpha plot'!$J$7*'alpha plot'!$J$8*'alpha plot'!$J$9*'alpha plot'!$J$10*$B15^4+'alpha plot'!$J$7*'alpha plot'!$J$8*'alpha plot'!$J$9*'alpha plot'!$J$10*'alpha plot'!$J$11*$B15^5+'alpha plot'!$J$7*'alpha plot'!$J$8*'alpha plot'!$J$9*'alpha plot'!$J$10*'alpha plot'!$J$11*'alpha plot'!$J$12*$B15^6)</f>
        <v>2.9952623149699917</v>
      </c>
      <c r="E15" s="2">
        <f>('alpha plot'!$J$7*'alpha plot'!$J$8*'alpha plot'!$J$9*'alpha plot'!$J$10*'alpha plot'!$J$11*'alpha plot'!$J$12*$B15^6)/$D15</f>
        <v>3.3386057541675238E-17</v>
      </c>
      <c r="F15" s="2">
        <f>('alpha plot'!$J$7*'alpha plot'!$J$8*'alpha plot'!$J$9*'alpha plot'!$J$10*'alpha plot'!$J$11*$B15^5)/$D15</f>
        <v>3.3386057541675242E-16</v>
      </c>
      <c r="G15" s="2">
        <f>('alpha plot'!$J$7*'alpha plot'!$J$8*'alpha plot'!$J$9*'alpha plot'!$J$10*$B15^4)/$D15</f>
        <v>3.3386057541675238E-15</v>
      </c>
      <c r="H15" s="2">
        <f>('alpha plot'!$J$7*'alpha plot'!$J$8*'alpha plot'!$J$9*$B15^3)/$D15</f>
        <v>3.3386057541675228E-14</v>
      </c>
      <c r="I15" s="2">
        <f>('alpha plot'!$J$7*'alpha plot'!$J$8*$B15^2)/$D15</f>
        <v>3.3386057541675229E-13</v>
      </c>
      <c r="J15" s="2">
        <f>('alpha plot'!$J$7*$B15)/$D15</f>
        <v>0.66613942458287512</v>
      </c>
      <c r="K15" s="2">
        <f t="shared" si="2"/>
        <v>0.33386057541675396</v>
      </c>
      <c r="L15" s="1">
        <f t="shared" si="3"/>
        <v>-16.476434862436648</v>
      </c>
      <c r="M15" s="1">
        <f t="shared" si="4"/>
        <v>-15.476434862436649</v>
      </c>
      <c r="N15" s="1">
        <f t="shared" si="5"/>
        <v>-14.476434862436649</v>
      </c>
      <c r="O15" s="1">
        <f t="shared" si="6"/>
        <v>-13.476434862436649</v>
      </c>
      <c r="P15" s="1">
        <f t="shared" si="7"/>
        <v>-12.476434862436649</v>
      </c>
      <c r="Q15" s="1">
        <f t="shared" si="8"/>
        <v>-0.17643486243664633</v>
      </c>
      <c r="R15" s="1">
        <f t="shared" si="9"/>
        <v>-0.47643486243664657</v>
      </c>
    </row>
    <row r="16" spans="2:18" x14ac:dyDescent="0.25">
      <c r="B16" s="2">
        <f t="shared" si="1"/>
        <v>7.9432823472428096E-2</v>
      </c>
      <c r="C16" s="3">
        <v>1.1000000000000001</v>
      </c>
      <c r="D16" s="2">
        <f>(1+'alpha plot'!$J$7*$B16+'alpha plot'!$J$7*'alpha plot'!$J$8*$B16^2+'alpha plot'!$J$7*'alpha plot'!$J$8*'alpha plot'!$J$9*$B16^3+'alpha plot'!$J$7*'alpha plot'!$J$8*'alpha plot'!$J$9*'alpha plot'!$J$10*$B16^4+'alpha plot'!$J$7*'alpha plot'!$J$8*'alpha plot'!$J$9*'alpha plot'!$J$10*'alpha plot'!$J$11*$B16^5+'alpha plot'!$J$7*'alpha plot'!$J$8*'alpha plot'!$J$9*'alpha plot'!$J$10*'alpha plot'!$J$11*'alpha plot'!$J$12*$B16^6)</f>
        <v>2.5848931924617986</v>
      </c>
      <c r="E16" s="2">
        <f>('alpha plot'!$J$7*'alpha plot'!$J$8*'alpha plot'!$J$9*'alpha plot'!$J$10*'alpha plot'!$J$11*'alpha plot'!$J$12*$B16^6)/$D16</f>
        <v>9.7175637230770388E-18</v>
      </c>
      <c r="F16" s="2">
        <f>('alpha plot'!$J$7*'alpha plot'!$J$8*'alpha plot'!$J$9*'alpha plot'!$J$10*'alpha plot'!$J$11*$B16^5)/$D16</f>
        <v>1.2233687911710831E-16</v>
      </c>
      <c r="G16" s="2">
        <f>('alpha plot'!$J$7*'alpha plot'!$J$8*'alpha plot'!$J$9*'alpha plot'!$J$10*$B16^4)/$D16</f>
        <v>1.5401300592011892E-15</v>
      </c>
      <c r="H16" s="2">
        <f>('alpha plot'!$J$7*'alpha plot'!$J$8*'alpha plot'!$J$9*$B16^3)/$D16</f>
        <v>1.9389088689964339E-14</v>
      </c>
      <c r="I16" s="2">
        <f>('alpha plot'!$J$7*'alpha plot'!$J$8*$B16^2)/$D16</f>
        <v>2.4409416463326997E-13</v>
      </c>
      <c r="J16" s="2">
        <f>('alpha plot'!$J$7*$B16)/$D16</f>
        <v>0.61313682015298043</v>
      </c>
      <c r="K16" s="2">
        <f t="shared" si="2"/>
        <v>0.38686317984675445</v>
      </c>
      <c r="L16" s="1">
        <f t="shared" si="3"/>
        <v>-17.012442602794458</v>
      </c>
      <c r="M16" s="1">
        <f t="shared" si="4"/>
        <v>-15.912442602794458</v>
      </c>
      <c r="N16" s="1">
        <f t="shared" si="5"/>
        <v>-14.812442602794459</v>
      </c>
      <c r="O16" s="1">
        <f t="shared" si="6"/>
        <v>-13.712442602794457</v>
      </c>
      <c r="P16" s="1">
        <f t="shared" si="7"/>
        <v>-12.612442602794458</v>
      </c>
      <c r="Q16" s="1">
        <f t="shared" si="8"/>
        <v>-0.21244260279445487</v>
      </c>
      <c r="R16" s="1">
        <f t="shared" si="9"/>
        <v>-0.41244260279445477</v>
      </c>
    </row>
    <row r="17" spans="2:18" x14ac:dyDescent="0.25">
      <c r="B17" s="2">
        <f t="shared" si="1"/>
        <v>6.3095734448019317E-2</v>
      </c>
      <c r="C17" s="3">
        <v>1.2</v>
      </c>
      <c r="D17" s="2">
        <f>(1+'alpha plot'!$J$7*$B17+'alpha plot'!$J$7*'alpha plot'!$J$8*$B17^2+'alpha plot'!$J$7*'alpha plot'!$J$8*'alpha plot'!$J$9*$B17^3+'alpha plot'!$J$7*'alpha plot'!$J$8*'alpha plot'!$J$9*'alpha plot'!$J$10*$B17^4+'alpha plot'!$J$7*'alpha plot'!$J$8*'alpha plot'!$J$9*'alpha plot'!$J$10*'alpha plot'!$J$11*$B17^5+'alpha plot'!$J$7*'alpha plot'!$J$8*'alpha plot'!$J$9*'alpha plot'!$J$10*'alpha plot'!$J$11*'alpha plot'!$J$12*$B17^6)</f>
        <v>2.2589254117945923</v>
      </c>
      <c r="E17" s="2">
        <f>('alpha plot'!$J$7*'alpha plot'!$J$8*'alpha plot'!$J$9*'alpha plot'!$J$10*'alpha plot'!$J$11*'alpha plot'!$J$12*$B17^6)/$D17</f>
        <v>2.7931747599356483E-18</v>
      </c>
      <c r="F17" s="2">
        <f>('alpha plot'!$J$7*'alpha plot'!$J$8*'alpha plot'!$J$9*'alpha plot'!$J$10*'alpha plot'!$J$11*$B17^5)/$D17</f>
        <v>4.4268836623762133E-17</v>
      </c>
      <c r="G17" s="2">
        <f>('alpha plot'!$J$7*'alpha plot'!$J$8*'alpha plot'!$J$9*'alpha plot'!$J$10*$B17^4)/$D17</f>
        <v>7.0161377803173848E-16</v>
      </c>
      <c r="H17" s="2">
        <f>('alpha plot'!$J$7*'alpha plot'!$J$8*'alpha plot'!$J$9*$B17^3)/$D17</f>
        <v>1.111982900539425E-14</v>
      </c>
      <c r="I17" s="2">
        <f>('alpha plot'!$J$7*'alpha plot'!$J$8*$B17^2)/$D17</f>
        <v>1.7623741291980985E-13</v>
      </c>
      <c r="J17" s="2">
        <f>('alpha plot'!$J$7*$B17)/$D17</f>
        <v>0.55731163376218795</v>
      </c>
      <c r="K17" s="2">
        <f t="shared" si="2"/>
        <v>0.44268836623762398</v>
      </c>
      <c r="L17" s="1">
        <f t="shared" si="3"/>
        <v>-17.553901891043953</v>
      </c>
      <c r="M17" s="1">
        <f t="shared" si="4"/>
        <v>-16.35390189104395</v>
      </c>
      <c r="N17" s="1">
        <f t="shared" si="5"/>
        <v>-15.153901891043951</v>
      </c>
      <c r="O17" s="1">
        <f t="shared" si="6"/>
        <v>-13.953901891043952</v>
      </c>
      <c r="P17" s="1">
        <f t="shared" si="7"/>
        <v>-12.753901891043951</v>
      </c>
      <c r="Q17" s="1">
        <f t="shared" si="8"/>
        <v>-0.25390189104394884</v>
      </c>
      <c r="R17" s="1">
        <f t="shared" si="9"/>
        <v>-0.35390189104394892</v>
      </c>
    </row>
    <row r="18" spans="2:18" x14ac:dyDescent="0.25">
      <c r="B18" s="2">
        <f t="shared" si="1"/>
        <v>5.0118723362727206E-2</v>
      </c>
      <c r="C18" s="3">
        <v>1.3</v>
      </c>
      <c r="D18" s="2">
        <f>(1+'alpha plot'!$J$7*$B18+'alpha plot'!$J$7*'alpha plot'!$J$8*$B18^2+'alpha plot'!$J$7*'alpha plot'!$J$8*'alpha plot'!$J$9*$B18^3+'alpha plot'!$J$7*'alpha plot'!$J$8*'alpha plot'!$J$9*'alpha plot'!$J$10*$B18^4+'alpha plot'!$J$7*'alpha plot'!$J$8*'alpha plot'!$J$9*'alpha plot'!$J$10*'alpha plot'!$J$11*$B18^5+'alpha plot'!$J$7*'alpha plot'!$J$8*'alpha plot'!$J$9*'alpha plot'!$J$10*'alpha plot'!$J$11*'alpha plot'!$J$12*$B18^6)</f>
        <v>2.0000000000002642</v>
      </c>
      <c r="E18" s="2">
        <f>('alpha plot'!$J$7*'alpha plot'!$J$8*'alpha plot'!$J$9*'alpha plot'!$J$10*'alpha plot'!$J$11*'alpha plot'!$J$12*$B18^6)/$D18</f>
        <v>7.9244659623044566E-19</v>
      </c>
      <c r="F18" s="2">
        <f>('alpha plot'!$J$7*'alpha plot'!$J$8*'alpha plot'!$J$9*'alpha plot'!$J$10*'alpha plot'!$J$11*$B18^5)/$D18</f>
        <v>1.5811388300839685E-17</v>
      </c>
      <c r="G18" s="2">
        <f>('alpha plot'!$J$7*'alpha plot'!$J$8*'alpha plot'!$J$9*'alpha plot'!$J$10*$B18^4)/$D18</f>
        <v>3.1547867224005267E-16</v>
      </c>
      <c r="H18" s="2">
        <f>('alpha plot'!$J$7*'alpha plot'!$J$8*'alpha plot'!$J$9*$B18^3)/$D18</f>
        <v>6.294627058969963E-15</v>
      </c>
      <c r="I18" s="2">
        <f>('alpha plot'!$J$7*'alpha plot'!$J$8*$B18^2)/$D18</f>
        <v>1.2559432157546163E-13</v>
      </c>
      <c r="J18" s="2">
        <f>('alpha plot'!$J$7*$B18)/$D18</f>
        <v>0.49999999999993394</v>
      </c>
      <c r="K18" s="2">
        <f t="shared" si="2"/>
        <v>0.49999999999993394</v>
      </c>
      <c r="L18" s="1">
        <f t="shared" si="3"/>
        <v>-18.101029995664042</v>
      </c>
      <c r="M18" s="1">
        <f t="shared" si="4"/>
        <v>-16.801029995664042</v>
      </c>
      <c r="N18" s="1">
        <f t="shared" si="5"/>
        <v>-15.501029995664041</v>
      </c>
      <c r="O18" s="1">
        <f t="shared" si="6"/>
        <v>-14.201029995664042</v>
      </c>
      <c r="P18" s="1">
        <f t="shared" si="7"/>
        <v>-12.901029995664041</v>
      </c>
      <c r="Q18" s="1">
        <f t="shared" si="8"/>
        <v>-0.3010299956640386</v>
      </c>
      <c r="R18" s="1">
        <f t="shared" si="9"/>
        <v>-0.3010299956640386</v>
      </c>
    </row>
    <row r="19" spans="2:18" x14ac:dyDescent="0.25">
      <c r="B19" s="2">
        <f t="shared" si="1"/>
        <v>3.9810717055349727E-2</v>
      </c>
      <c r="C19" s="3">
        <v>1.4</v>
      </c>
      <c r="D19" s="2">
        <f>(1+'alpha plot'!$J$7*$B19+'alpha plot'!$J$7*'alpha plot'!$J$8*$B19^2+'alpha plot'!$J$7*'alpha plot'!$J$8*'alpha plot'!$J$9*$B19^3+'alpha plot'!$J$7*'alpha plot'!$J$8*'alpha plot'!$J$9*'alpha plot'!$J$10*$B19^4+'alpha plot'!$J$7*'alpha plot'!$J$8*'alpha plot'!$J$9*'alpha plot'!$J$10*'alpha plot'!$J$11*$B19^5+'alpha plot'!$J$7*'alpha plot'!$J$8*'alpha plot'!$J$9*'alpha plot'!$J$10*'alpha plot'!$J$11*'alpha plot'!$J$12*$B19^6)</f>
        <v>1.7943282347244469</v>
      </c>
      <c r="E19" s="2">
        <f>('alpha plot'!$J$7*'alpha plot'!$J$8*'alpha plot'!$J$9*'alpha plot'!$J$10*'alpha plot'!$J$11*'alpha plot'!$J$12*$B19^6)/$D19</f>
        <v>2.2186975763363175E-19</v>
      </c>
      <c r="F19" s="2">
        <f>('alpha plot'!$J$7*'alpha plot'!$J$8*'alpha plot'!$J$9*'alpha plot'!$J$10*'alpha plot'!$J$11*$B19^5)/$D19</f>
        <v>5.5731163376223855E-18</v>
      </c>
      <c r="G19" s="2">
        <f>('alpha plot'!$J$7*'alpha plot'!$J$8*'alpha plot'!$J$9*'alpha plot'!$J$10*$B19^4)/$D19</f>
        <v>1.3999035309698032E-16</v>
      </c>
      <c r="H19" s="2">
        <f>('alpha plot'!$J$7*'alpha plot'!$J$8*'alpha plot'!$J$9*$B19^3)/$D19</f>
        <v>3.5163986848654002E-15</v>
      </c>
      <c r="I19" s="2">
        <f>('alpha plot'!$J$7*'alpha plot'!$J$8*$B19^2)/$D19</f>
        <v>8.8327941442915307E-14</v>
      </c>
      <c r="J19" s="2">
        <f>('alpha plot'!$J$7*$B19)/$D19</f>
        <v>0.44268836623766672</v>
      </c>
      <c r="K19" s="2">
        <f t="shared" si="2"/>
        <v>0.55731163376224135</v>
      </c>
      <c r="L19" s="1">
        <f t="shared" si="3"/>
        <v>-18.653901891043908</v>
      </c>
      <c r="M19" s="1">
        <f t="shared" si="4"/>
        <v>-17.25390189104391</v>
      </c>
      <c r="N19" s="1">
        <f t="shared" si="5"/>
        <v>-15.853901891043909</v>
      </c>
      <c r="O19" s="1">
        <f t="shared" si="6"/>
        <v>-14.453901891043909</v>
      </c>
      <c r="P19" s="1">
        <f t="shared" si="7"/>
        <v>-13.053901891043909</v>
      </c>
      <c r="Q19" s="1">
        <f t="shared" si="8"/>
        <v>-0.35390189104390701</v>
      </c>
      <c r="R19" s="1">
        <f t="shared" si="9"/>
        <v>-0.25390189104390726</v>
      </c>
    </row>
    <row r="20" spans="2:18" x14ac:dyDescent="0.25">
      <c r="B20" s="2">
        <f t="shared" si="1"/>
        <v>3.1622776601683784E-2</v>
      </c>
      <c r="C20" s="3">
        <v>1.5</v>
      </c>
      <c r="D20" s="2">
        <f>(1+'alpha plot'!$J$7*$B20+'alpha plot'!$J$7*'alpha plot'!$J$8*$B20^2+'alpha plot'!$J$7*'alpha plot'!$J$8*'alpha plot'!$J$9*$B20^3+'alpha plot'!$J$7*'alpha plot'!$J$8*'alpha plot'!$J$9*'alpha plot'!$J$10*$B20^4+'alpha plot'!$J$7*'alpha plot'!$J$8*'alpha plot'!$J$9*'alpha plot'!$J$10*'alpha plot'!$J$11*$B20^5+'alpha plot'!$J$7*'alpha plot'!$J$8*'alpha plot'!$J$9*'alpha plot'!$J$10*'alpha plot'!$J$11*'alpha plot'!$J$12*$B20^6)</f>
        <v>1.6309573444802963</v>
      </c>
      <c r="E20" s="2">
        <f>('alpha plot'!$J$7*'alpha plot'!$J$8*'alpha plot'!$J$9*'alpha plot'!$J$10*'alpha plot'!$J$11*'alpha plot'!$J$12*$B20^6)/$D20</f>
        <v>6.1313682015309981E-20</v>
      </c>
      <c r="F20" s="2">
        <f>('alpha plot'!$J$7*'alpha plot'!$J$8*'alpha plot'!$J$9*'alpha plot'!$J$10*'alpha plot'!$J$11*$B20^5)/$D20</f>
        <v>1.9389088689968261E-18</v>
      </c>
      <c r="G20" s="2">
        <f>('alpha plot'!$J$7*'alpha plot'!$J$8*'alpha plot'!$J$9*'alpha plot'!$J$10*$B20^4)/$D20</f>
        <v>6.1313682015310025E-17</v>
      </c>
      <c r="H20" s="2">
        <f>('alpha plot'!$J$7*'alpha plot'!$J$8*'alpha plot'!$J$9*$B20^3)/$D20</f>
        <v>1.9389088689968269E-15</v>
      </c>
      <c r="I20" s="2">
        <f>('alpha plot'!$J$7*'alpha plot'!$J$8*$B20^2)/$D20</f>
        <v>6.1313682015310073E-14</v>
      </c>
      <c r="J20" s="2">
        <f>('alpha plot'!$J$7*$B20)/$D20</f>
        <v>0.38686317984683261</v>
      </c>
      <c r="K20" s="2">
        <f t="shared" si="2"/>
        <v>0.61313682015310433</v>
      </c>
      <c r="L20" s="1">
        <f t="shared" si="3"/>
        <v>-19.212442602794372</v>
      </c>
      <c r="M20" s="1">
        <f t="shared" si="4"/>
        <v>-17.712442602794368</v>
      </c>
      <c r="N20" s="1">
        <f t="shared" si="5"/>
        <v>-16.212442602794368</v>
      </c>
      <c r="O20" s="1">
        <f t="shared" si="6"/>
        <v>-14.71244260279437</v>
      </c>
      <c r="P20" s="1">
        <f t="shared" si="7"/>
        <v>-13.21244260279437</v>
      </c>
      <c r="Q20" s="1">
        <f t="shared" si="8"/>
        <v>-0.41244260279436706</v>
      </c>
      <c r="R20" s="1">
        <f t="shared" si="9"/>
        <v>-0.21244260279436711</v>
      </c>
    </row>
    <row r="21" spans="2:18" x14ac:dyDescent="0.25">
      <c r="B21" s="2">
        <f t="shared" si="1"/>
        <v>2.511886431509578E-2</v>
      </c>
      <c r="C21" s="3">
        <v>1.6</v>
      </c>
      <c r="D21" s="2">
        <f>(1+'alpha plot'!$J$7*$B21+'alpha plot'!$J$7*'alpha plot'!$J$8*$B21^2+'alpha plot'!$J$7*'alpha plot'!$J$8*'alpha plot'!$J$9*$B21^3+'alpha plot'!$J$7*'alpha plot'!$J$8*'alpha plot'!$J$9*'alpha plot'!$J$10*$B21^4+'alpha plot'!$J$7*'alpha plot'!$J$8*'alpha plot'!$J$9*'alpha plot'!$J$10*'alpha plot'!$J$11*$B21^5+'alpha plot'!$J$7*'alpha plot'!$J$8*'alpha plot'!$J$9*'alpha plot'!$J$10*'alpha plot'!$J$11*'alpha plot'!$J$12*$B21^6)</f>
        <v>1.5011872336273366</v>
      </c>
      <c r="E21" s="2">
        <f>('alpha plot'!$J$7*'alpha plot'!$J$8*'alpha plot'!$J$9*'alpha plot'!$J$10*'alpha plot'!$J$11*'alpha plot'!$J$12*$B21^6)/$D21</f>
        <v>1.673266582103855E-20</v>
      </c>
      <c r="F21" s="2">
        <f>('alpha plot'!$J$7*'alpha plot'!$J$8*'alpha plot'!$J$9*'alpha plot'!$J$10*'alpha plot'!$J$11*$B21^5)/$D21</f>
        <v>6.6613942458308732E-19</v>
      </c>
      <c r="G21" s="2">
        <f>('alpha plot'!$J$7*'alpha plot'!$J$8*'alpha plot'!$J$9*'alpha plot'!$J$10*$B21^4)/$D21</f>
        <v>2.6519488151490788E-17</v>
      </c>
      <c r="H21" s="2">
        <f>('alpha plot'!$J$7*'alpha plot'!$J$8*'alpha plot'!$J$9*$B21^3)/$D21</f>
        <v>1.0557598392517E-15</v>
      </c>
      <c r="I21" s="2">
        <f>('alpha plot'!$J$7*'alpha plot'!$J$8*$B21^2)/$D21</f>
        <v>4.203055623885097E-14</v>
      </c>
      <c r="J21" s="2">
        <f>('alpha plot'!$J$7*$B21)/$D21</f>
        <v>0.33386057541686354</v>
      </c>
      <c r="K21" s="2">
        <f t="shared" si="2"/>
        <v>0.6661394245830935</v>
      </c>
      <c r="L21" s="1">
        <f t="shared" si="3"/>
        <v>-19.77643486243651</v>
      </c>
      <c r="M21" s="1">
        <f t="shared" si="4"/>
        <v>-18.176434862436508</v>
      </c>
      <c r="N21" s="1">
        <f t="shared" si="5"/>
        <v>-16.576434862436507</v>
      </c>
      <c r="O21" s="1">
        <f t="shared" si="6"/>
        <v>-14.976434862436507</v>
      </c>
      <c r="P21" s="1">
        <f t="shared" si="7"/>
        <v>-13.376434862436508</v>
      </c>
      <c r="Q21" s="1">
        <f t="shared" si="8"/>
        <v>-0.47643486243650407</v>
      </c>
      <c r="R21" s="1">
        <f t="shared" si="9"/>
        <v>-0.17643486243650397</v>
      </c>
    </row>
    <row r="22" spans="2:18" x14ac:dyDescent="0.25">
      <c r="B22" s="2">
        <f t="shared" si="1"/>
        <v>1.9952623149688792E-2</v>
      </c>
      <c r="C22" s="3">
        <v>1.7</v>
      </c>
      <c r="D22" s="2">
        <f>(1+'alpha plot'!$J$7*$B22+'alpha plot'!$J$7*'alpha plot'!$J$8*$B22^2+'alpha plot'!$J$7*'alpha plot'!$J$8*'alpha plot'!$J$9*$B22^3+'alpha plot'!$J$7*'alpha plot'!$J$8*'alpha plot'!$J$9*'alpha plot'!$J$10*$B22^4+'alpha plot'!$J$7*'alpha plot'!$J$8*'alpha plot'!$J$9*'alpha plot'!$J$10*'alpha plot'!$J$11*$B22^5+'alpha plot'!$J$7*'alpha plot'!$J$8*'alpha plot'!$J$9*'alpha plot'!$J$10*'alpha plot'!$J$11*'alpha plot'!$J$12*$B22^6)</f>
        <v>1.3981071705535379</v>
      </c>
      <c r="E22" s="2">
        <f>('alpha plot'!$J$7*'alpha plot'!$J$8*'alpha plot'!$J$9*'alpha plot'!$J$10*'alpha plot'!$J$11*'alpha plot'!$J$12*$B22^6)/$D22</f>
        <v>4.5129397643413897E-21</v>
      </c>
      <c r="F22" s="2">
        <f>('alpha plot'!$J$7*'alpha plot'!$J$8*'alpha plot'!$J$9*'alpha plot'!$J$10*'alpha plot'!$J$11*$B22^5)/$D22</f>
        <v>2.2618277960167757E-19</v>
      </c>
      <c r="G22" s="2">
        <f>('alpha plot'!$J$7*'alpha plot'!$J$8*'alpha plot'!$J$9*'alpha plot'!$J$10*$B22^4)/$D22</f>
        <v>1.1335992160269186E-17</v>
      </c>
      <c r="H22" s="2">
        <f>('alpha plot'!$J$7*'alpha plot'!$J$8*'alpha plot'!$J$9*$B22^3)/$D22</f>
        <v>5.6814545512257597E-16</v>
      </c>
      <c r="I22" s="2">
        <f>('alpha plot'!$J$7*'alpha plot'!$J$8*$B22^2)/$D22</f>
        <v>2.8474724895079151E-14</v>
      </c>
      <c r="J22" s="2">
        <f>('alpha plot'!$J$7*$B22)/$D22</f>
        <v>0.28474724895079317</v>
      </c>
      <c r="K22" s="2">
        <f t="shared" si="2"/>
        <v>0.71525275104917774</v>
      </c>
      <c r="L22" s="1">
        <f t="shared" si="3"/>
        <v>-20.345540463109309</v>
      </c>
      <c r="M22" s="1">
        <f t="shared" si="4"/>
        <v>-18.64554046310931</v>
      </c>
      <c r="N22" s="1">
        <f t="shared" si="5"/>
        <v>-16.94554046310931</v>
      </c>
      <c r="O22" s="1">
        <f t="shared" si="6"/>
        <v>-15.245540463109309</v>
      </c>
      <c r="P22" s="1">
        <f t="shared" si="7"/>
        <v>-13.545540463109308</v>
      </c>
      <c r="Q22" s="1">
        <f t="shared" si="8"/>
        <v>-0.54554046310930626</v>
      </c>
      <c r="R22" s="1">
        <f t="shared" si="9"/>
        <v>-0.14554046310930632</v>
      </c>
    </row>
    <row r="23" spans="2:18" x14ac:dyDescent="0.25">
      <c r="B23" s="2">
        <f t="shared" si="1"/>
        <v>1.5848931924611124E-2</v>
      </c>
      <c r="C23" s="3">
        <v>1.8</v>
      </c>
      <c r="D23" s="2">
        <f>(1+'alpha plot'!$J$7*$B23+'alpha plot'!$J$7*'alpha plot'!$J$8*$B23^2+'alpha plot'!$J$7*'alpha plot'!$J$8*'alpha plot'!$J$9*$B23^3+'alpha plot'!$J$7*'alpha plot'!$J$8*'alpha plot'!$J$9*'alpha plot'!$J$10*$B23^4+'alpha plot'!$J$7*'alpha plot'!$J$8*'alpha plot'!$J$9*'alpha plot'!$J$10*'alpha plot'!$J$11*$B23^5+'alpha plot'!$J$7*'alpha plot'!$J$8*'alpha plot'!$J$9*'alpha plot'!$J$10*'alpha plot'!$J$11*'alpha plot'!$J$12*$B23^6)</f>
        <v>1.3162277660168633</v>
      </c>
      <c r="E23" s="2">
        <f>('alpha plot'!$J$7*'alpha plot'!$J$8*'alpha plot'!$J$9*'alpha plot'!$J$10*'alpha plot'!$J$11*'alpha plot'!$J$12*$B23^6)/$D23</f>
        <v>1.2041177320375671E-21</v>
      </c>
      <c r="F23" s="2">
        <f>('alpha plot'!$J$7*'alpha plot'!$J$8*'alpha plot'!$J$9*'alpha plot'!$J$10*'alpha plot'!$J$11*$B23^5)/$D23</f>
        <v>7.5974692664793683E-20</v>
      </c>
      <c r="G23" s="2">
        <f>('alpha plot'!$J$7*'alpha plot'!$J$8*'alpha plot'!$J$9*'alpha plot'!$J$10*$B23^4)/$D23</f>
        <v>4.7936790331477068E-18</v>
      </c>
      <c r="H23" s="2">
        <f>('alpha plot'!$J$7*'alpha plot'!$J$8*'alpha plot'!$J$9*$B23^3)/$D23</f>
        <v>3.0246069930452589E-16</v>
      </c>
      <c r="I23" s="2">
        <f>('alpha plot'!$J$7*'alpha plot'!$J$8*$B23^2)/$D23</f>
        <v>1.9083979964280601E-14</v>
      </c>
      <c r="J23" s="2">
        <f>('alpha plot'!$J$7*$B23)/$D23</f>
        <v>0.24025307335203744</v>
      </c>
      <c r="K23" s="2">
        <f t="shared" si="2"/>
        <v>0.75974692664794319</v>
      </c>
      <c r="L23" s="1">
        <f t="shared" si="3"/>
        <v>-20.919331048066105</v>
      </c>
      <c r="M23" s="1">
        <f t="shared" si="4"/>
        <v>-19.119331048066108</v>
      </c>
      <c r="N23" s="1">
        <f t="shared" si="5"/>
        <v>-17.319331048066108</v>
      </c>
      <c r="O23" s="1">
        <f t="shared" si="6"/>
        <v>-15.519331048066107</v>
      </c>
      <c r="P23" s="1">
        <f t="shared" si="7"/>
        <v>-13.719331048066106</v>
      </c>
      <c r="Q23" s="1">
        <f t="shared" si="8"/>
        <v>-0.61933104806610306</v>
      </c>
      <c r="R23" s="1">
        <f t="shared" si="9"/>
        <v>-0.11933104806610295</v>
      </c>
    </row>
    <row r="24" spans="2:18" x14ac:dyDescent="0.25">
      <c r="B24" s="2">
        <f t="shared" si="1"/>
        <v>1.2589254117941664E-2</v>
      </c>
      <c r="C24" s="3">
        <v>1.9</v>
      </c>
      <c r="D24" s="2">
        <f>(1+'alpha plot'!$J$7*$B24+'alpha plot'!$J$7*'alpha plot'!$J$8*$B24^2+'alpha plot'!$J$7*'alpha plot'!$J$8*'alpha plot'!$J$9*$B24^3+'alpha plot'!$J$7*'alpha plot'!$J$8*'alpha plot'!$J$9*'alpha plot'!$J$10*$B24^4+'alpha plot'!$J$7*'alpha plot'!$J$8*'alpha plot'!$J$9*'alpha plot'!$J$10*'alpha plot'!$J$11*$B24^5+'alpha plot'!$J$7*'alpha plot'!$J$8*'alpha plot'!$J$9*'alpha plot'!$J$10*'alpha plot'!$J$11*'alpha plot'!$J$12*$B24^6)</f>
        <v>1.251188643150974</v>
      </c>
      <c r="E24" s="2">
        <f>('alpha plot'!$J$7*'alpha plot'!$J$8*'alpha plot'!$J$9*'alpha plot'!$J$10*'alpha plot'!$J$11*'alpha plot'!$J$12*$B24^6)/$D24</f>
        <v>3.181831714448005E-22</v>
      </c>
      <c r="F24" s="2">
        <f>('alpha plot'!$J$7*'alpha plot'!$J$8*'alpha plot'!$J$9*'alpha plot'!$J$10*'alpha plot'!$J$11*$B24^5)/$D24</f>
        <v>2.52741876892722E-20</v>
      </c>
      <c r="G24" s="2">
        <f>('alpha plot'!$J$7*'alpha plot'!$J$8*'alpha plot'!$J$9*'alpha plot'!$J$10*$B24^4)/$D24</f>
        <v>2.0076000891309763E-18</v>
      </c>
      <c r="H24" s="2">
        <f>('alpha plot'!$J$7*'alpha plot'!$J$8*'alpha plot'!$J$9*$B24^3)/$D24</f>
        <v>1.5946934348317194E-16</v>
      </c>
      <c r="I24" s="2">
        <f>('alpha plot'!$J$7*'alpha plot'!$J$8*$B24^2)/$D24</f>
        <v>1.2667100210162816E-14</v>
      </c>
      <c r="J24" s="2">
        <f>('alpha plot'!$J$7*$B24)/$D24</f>
        <v>0.20076000891309914</v>
      </c>
      <c r="K24" s="2">
        <f t="shared" si="2"/>
        <v>0.79923999108688804</v>
      </c>
      <c r="L24" s="1">
        <f t="shared" si="3"/>
        <v>-21.497322793708705</v>
      </c>
      <c r="M24" s="1">
        <f t="shared" si="4"/>
        <v>-19.597322793708706</v>
      </c>
      <c r="N24" s="1">
        <f t="shared" si="5"/>
        <v>-17.697322793708704</v>
      </c>
      <c r="O24" s="1">
        <f t="shared" si="6"/>
        <v>-15.797322793708704</v>
      </c>
      <c r="P24" s="1">
        <f t="shared" si="7"/>
        <v>-13.897322793708703</v>
      </c>
      <c r="Q24" s="1">
        <f t="shared" si="8"/>
        <v>-0.69732279370870109</v>
      </c>
      <c r="R24" s="1">
        <f t="shared" si="9"/>
        <v>-9.7322793708700991E-2</v>
      </c>
    </row>
    <row r="25" spans="2:18" x14ac:dyDescent="0.25">
      <c r="B25" s="2">
        <f t="shared" si="1"/>
        <v>0.01</v>
      </c>
      <c r="C25" s="3">
        <v>2</v>
      </c>
      <c r="D25" s="2">
        <f>(1+'alpha plot'!$J$7*$B25+'alpha plot'!$J$7*'alpha plot'!$J$8*$B25^2+'alpha plot'!$J$7*'alpha plot'!$J$8*'alpha plot'!$J$9*$B25^3+'alpha plot'!$J$7*'alpha plot'!$J$8*'alpha plot'!$J$9*'alpha plot'!$J$10*$B25^4+'alpha plot'!$J$7*'alpha plot'!$J$8*'alpha plot'!$J$9*'alpha plot'!$J$10*'alpha plot'!$J$11*$B25^5+'alpha plot'!$J$7*'alpha plot'!$J$8*'alpha plot'!$J$9*'alpha plot'!$J$10*'alpha plot'!$J$11*'alpha plot'!$J$12*$B25^6)</f>
        <v>1.199526231496898</v>
      </c>
      <c r="E25" s="2">
        <f>('alpha plot'!$J$7*'alpha plot'!$J$8*'alpha plot'!$J$9*'alpha plot'!$J$10*'alpha plot'!$J$11*'alpha plot'!$J$12*$B25^6)/$D25</f>
        <v>8.3366246918342682E-23</v>
      </c>
      <c r="F25" s="2">
        <f>('alpha plot'!$J$7*'alpha plot'!$J$8*'alpha plot'!$J$9*'alpha plot'!$J$10*'alpha plot'!$J$11*$B25^5)/$D25</f>
        <v>8.336624691834268E-21</v>
      </c>
      <c r="G25" s="2">
        <f>('alpha plot'!$J$7*'alpha plot'!$J$8*'alpha plot'!$J$9*'alpha plot'!$J$10*$B25^4)/$D25</f>
        <v>8.336624691834267E-19</v>
      </c>
      <c r="H25" s="2">
        <f>('alpha plot'!$J$7*'alpha plot'!$J$8*'alpha plot'!$J$9*$B25^3)/$D25</f>
        <v>8.336624691834269E-17</v>
      </c>
      <c r="I25" s="2">
        <f>('alpha plot'!$J$7*'alpha plot'!$J$8*$B25^2)/$D25</f>
        <v>8.3366246918342682E-15</v>
      </c>
      <c r="J25" s="2">
        <f>('alpha plot'!$J$7*$B25)/$D25</f>
        <v>0.16633753081656058</v>
      </c>
      <c r="K25" s="2">
        <f t="shared" si="2"/>
        <v>0.83366246918343112</v>
      </c>
      <c r="L25" s="1">
        <f t="shared" si="3"/>
        <v>-22.079009749652574</v>
      </c>
      <c r="M25" s="1">
        <f t="shared" si="4"/>
        <v>-20.079009749652574</v>
      </c>
      <c r="N25" s="1">
        <f t="shared" si="5"/>
        <v>-18.079009749652574</v>
      </c>
      <c r="O25" s="1">
        <f t="shared" si="6"/>
        <v>-16.079009749652574</v>
      </c>
      <c r="P25" s="1">
        <f t="shared" si="7"/>
        <v>-14.079009749652572</v>
      </c>
      <c r="Q25" s="1">
        <f t="shared" si="8"/>
        <v>-0.77900974965256997</v>
      </c>
      <c r="R25" s="1">
        <f t="shared" si="9"/>
        <v>-7.9009749652570141E-2</v>
      </c>
    </row>
    <row r="26" spans="2:18" x14ac:dyDescent="0.25">
      <c r="B26" s="2">
        <f t="shared" si="1"/>
        <v>7.9432823472428121E-3</v>
      </c>
      <c r="C26" s="3">
        <v>2.1</v>
      </c>
      <c r="D26" s="2">
        <f>(1+'alpha plot'!$J$7*$B26+'alpha plot'!$J$7*'alpha plot'!$J$8*$B26^2+'alpha plot'!$J$7*'alpha plot'!$J$8*'alpha plot'!$J$9*$B26^3+'alpha plot'!$J$7*'alpha plot'!$J$8*'alpha plot'!$J$9*'alpha plot'!$J$10*$B26^4+'alpha plot'!$J$7*'alpha plot'!$J$8*'alpha plot'!$J$9*'alpha plot'!$J$10*'alpha plot'!$J$11*$B26^5+'alpha plot'!$J$7*'alpha plot'!$J$8*'alpha plot'!$J$9*'alpha plot'!$J$10*'alpha plot'!$J$11*'alpha plot'!$J$12*$B26^6)</f>
        <v>1.1584893192461176</v>
      </c>
      <c r="E26" s="2">
        <f>('alpha plot'!$J$7*'alpha plot'!$J$8*'alpha plot'!$J$9*'alpha plot'!$J$10*'alpha plot'!$J$11*'alpha plot'!$J$12*$B26^6)/$D26</f>
        <v>2.1682430642901062E-23</v>
      </c>
      <c r="F26" s="2">
        <f>('alpha plot'!$J$7*'alpha plot'!$J$8*'alpha plot'!$J$9*'alpha plot'!$J$10*'alpha plot'!$J$11*$B26^5)/$D26</f>
        <v>2.72965629258127E-21</v>
      </c>
      <c r="G26" s="2">
        <f>('alpha plot'!$J$7*'alpha plot'!$J$8*'alpha plot'!$J$9*'alpha plot'!$J$10*$B26^4)/$D26</f>
        <v>3.4364336721944159E-19</v>
      </c>
      <c r="H26" s="2">
        <f>('alpha plot'!$J$7*'alpha plot'!$J$8*'alpha plot'!$J$9*$B26^3)/$D26</f>
        <v>4.3262136758706997E-17</v>
      </c>
      <c r="I26" s="2">
        <f>('alpha plot'!$J$7*'alpha plot'!$J$8*$B26^2)/$D26</f>
        <v>5.4463803334050801E-15</v>
      </c>
      <c r="J26" s="2">
        <f>('alpha plot'!$J$7*$B26)/$D26</f>
        <v>0.13680688860320925</v>
      </c>
      <c r="K26" s="2">
        <f t="shared" si="2"/>
        <v>0.86319311139678534</v>
      </c>
      <c r="L26" s="1">
        <f t="shared" si="3"/>
        <v>-22.663892034143384</v>
      </c>
      <c r="M26" s="1">
        <f t="shared" si="4"/>
        <v>-20.563892034143386</v>
      </c>
      <c r="N26" s="1">
        <f t="shared" si="5"/>
        <v>-18.463892034143385</v>
      </c>
      <c r="O26" s="1">
        <f t="shared" si="6"/>
        <v>-16.363892034143383</v>
      </c>
      <c r="P26" s="1">
        <f t="shared" si="7"/>
        <v>-14.263892034143385</v>
      </c>
      <c r="Q26" s="1">
        <f t="shared" si="8"/>
        <v>-0.863892034143382</v>
      </c>
      <c r="R26" s="1">
        <f t="shared" si="9"/>
        <v>-6.3892034143381946E-2</v>
      </c>
    </row>
    <row r="27" spans="2:18" x14ac:dyDescent="0.25">
      <c r="B27" s="2">
        <f t="shared" si="1"/>
        <v>6.3095734448019251E-3</v>
      </c>
      <c r="C27" s="3">
        <v>2.2000000000000002</v>
      </c>
      <c r="D27" s="2">
        <f>(1+'alpha plot'!$J$7*$B27+'alpha plot'!$J$7*'alpha plot'!$J$8*$B27^2+'alpha plot'!$J$7*'alpha plot'!$J$8*'alpha plot'!$J$9*$B27^3+'alpha plot'!$J$7*'alpha plot'!$J$8*'alpha plot'!$J$9*'alpha plot'!$J$10*$B27^4+'alpha plot'!$J$7*'alpha plot'!$J$8*'alpha plot'!$J$9*'alpha plot'!$J$10*'alpha plot'!$J$11*$B27^5+'alpha plot'!$J$7*'alpha plot'!$J$8*'alpha plot'!$J$9*'alpha plot'!$J$10*'alpha plot'!$J$11*'alpha plot'!$J$12*$B27^6)</f>
        <v>1.1258925411794207</v>
      </c>
      <c r="E27" s="2">
        <f>('alpha plot'!$J$7*'alpha plot'!$J$8*'alpha plot'!$J$9*'alpha plot'!$J$10*'alpha plot'!$J$11*'alpha plot'!$J$12*$B27^6)/$D27</f>
        <v>5.6040636330997512E-24</v>
      </c>
      <c r="F27" s="2">
        <f>('alpha plot'!$J$7*'alpha plot'!$J$8*'alpha plot'!$J$9*'alpha plot'!$J$10*'alpha plot'!$J$11*$B27^5)/$D27</f>
        <v>8.8818423022187014E-22</v>
      </c>
      <c r="G27" s="2">
        <f>('alpha plot'!$J$7*'alpha plot'!$J$8*'alpha plot'!$J$9*'alpha plot'!$J$10*$B27^4)/$D27</f>
        <v>1.407677140129958E-19</v>
      </c>
      <c r="H27" s="2">
        <f>('alpha plot'!$J$7*'alpha plot'!$J$8*'alpha plot'!$J$9*$B27^3)/$D27</f>
        <v>2.2310179165751016E-17</v>
      </c>
      <c r="I27" s="2">
        <f>('alpha plot'!$J$7*'alpha plot'!$J$8*$B27^2)/$D27</f>
        <v>3.5359251082386597E-15</v>
      </c>
      <c r="J27" s="2">
        <f>('alpha plot'!$J$7*$B27)/$D27</f>
        <v>0.11181576977811647</v>
      </c>
      <c r="K27" s="2">
        <f t="shared" si="2"/>
        <v>0.88818423022187987</v>
      </c>
      <c r="L27" s="1">
        <f t="shared" si="3"/>
        <v>-23.251496942025238</v>
      </c>
      <c r="M27" s="1">
        <f t="shared" si="4"/>
        <v>-21.051496942025235</v>
      </c>
      <c r="N27" s="1">
        <f t="shared" si="5"/>
        <v>-18.851496942025236</v>
      </c>
      <c r="O27" s="1">
        <f t="shared" si="6"/>
        <v>-16.651496942025236</v>
      </c>
      <c r="P27" s="1">
        <f t="shared" si="7"/>
        <v>-14.451496942025235</v>
      </c>
      <c r="Q27" s="1">
        <f t="shared" si="8"/>
        <v>-0.95149694202523205</v>
      </c>
      <c r="R27" s="1">
        <f t="shared" si="9"/>
        <v>-5.149694202523173E-2</v>
      </c>
    </row>
    <row r="28" spans="2:18" x14ac:dyDescent="0.25">
      <c r="B28" s="2">
        <f t="shared" si="1"/>
        <v>5.0118723362727212E-3</v>
      </c>
      <c r="C28" s="3">
        <v>2.2999999999999998</v>
      </c>
      <c r="D28" s="2">
        <f>(1+'alpha plot'!$J$7*$B28+'alpha plot'!$J$7*'alpha plot'!$J$8*$B28^2+'alpha plot'!$J$7*'alpha plot'!$J$8*'alpha plot'!$J$9*$B28^3+'alpha plot'!$J$7*'alpha plot'!$J$8*'alpha plot'!$J$9*'alpha plot'!$J$10*$B28^4+'alpha plot'!$J$7*'alpha plot'!$J$8*'alpha plot'!$J$9*'alpha plot'!$J$10*'alpha plot'!$J$11*$B28^5+'alpha plot'!$J$7*'alpha plot'!$J$8*'alpha plot'!$J$9*'alpha plot'!$J$10*'alpha plot'!$J$11*'alpha plot'!$J$12*$B28^6)</f>
        <v>1.1000000000000025</v>
      </c>
      <c r="E28" s="2">
        <f>('alpha plot'!$J$7*'alpha plot'!$J$8*'alpha plot'!$J$9*'alpha plot'!$J$10*'alpha plot'!$J$11*'alpha plot'!$J$12*$B28^6)/$D28</f>
        <v>1.440811993146453E-24</v>
      </c>
      <c r="F28" s="2">
        <f>('alpha plot'!$J$7*'alpha plot'!$J$8*'alpha plot'!$J$9*'alpha plot'!$J$10*'alpha plot'!$J$11*$B28^5)/$D28</f>
        <v>2.8747978728803179E-22</v>
      </c>
      <c r="G28" s="2">
        <f>('alpha plot'!$J$7*'alpha plot'!$J$8*'alpha plot'!$J$9*'alpha plot'!$J$10*$B28^4)/$D28</f>
        <v>5.7359758589107963E-20</v>
      </c>
      <c r="H28" s="2">
        <f>('alpha plot'!$J$7*'alpha plot'!$J$8*'alpha plot'!$J$9*$B28^3)/$D28</f>
        <v>1.1444776470855968E-17</v>
      </c>
      <c r="I28" s="2">
        <f>('alpha plot'!$J$7*'alpha plot'!$J$8*$B28^2)/$D28</f>
        <v>2.283533119554145E-15</v>
      </c>
      <c r="J28" s="2">
        <f>('alpha plot'!$J$7*$B28)/$D28</f>
        <v>9.0909090909090703E-2</v>
      </c>
      <c r="K28" s="2">
        <f t="shared" si="2"/>
        <v>0.90909090909090695</v>
      </c>
      <c r="L28" s="1">
        <f t="shared" si="3"/>
        <v>-23.84139268515823</v>
      </c>
      <c r="M28" s="1">
        <f t="shared" si="4"/>
        <v>-21.541392685158229</v>
      </c>
      <c r="N28" s="1">
        <f t="shared" si="5"/>
        <v>-19.241392685158228</v>
      </c>
      <c r="O28" s="1">
        <f t="shared" si="6"/>
        <v>-16.941392685158227</v>
      </c>
      <c r="P28" s="1">
        <f t="shared" si="7"/>
        <v>-14.641392685158229</v>
      </c>
      <c r="Q28" s="1">
        <f t="shared" si="8"/>
        <v>-1.041392685158226</v>
      </c>
      <c r="R28" s="1">
        <f t="shared" si="9"/>
        <v>-4.1392685158226063E-2</v>
      </c>
    </row>
    <row r="29" spans="2:18" x14ac:dyDescent="0.25">
      <c r="B29" s="2">
        <f t="shared" si="1"/>
        <v>3.9810717055349717E-3</v>
      </c>
      <c r="C29" s="3">
        <v>2.4</v>
      </c>
      <c r="D29" s="2">
        <f>(1+'alpha plot'!$J$7*$B29+'alpha plot'!$J$7*'alpha plot'!$J$8*$B29^2+'alpha plot'!$J$7*'alpha plot'!$J$8*'alpha plot'!$J$9*$B29^3+'alpha plot'!$J$7*'alpha plot'!$J$8*'alpha plot'!$J$9*'alpha plot'!$J$10*$B29^4+'alpha plot'!$J$7*'alpha plot'!$J$8*'alpha plot'!$J$9*'alpha plot'!$J$10*'alpha plot'!$J$11*$B29^5+'alpha plot'!$J$7*'alpha plot'!$J$8*'alpha plot'!$J$9*'alpha plot'!$J$10*'alpha plot'!$J$11*'alpha plot'!$J$12*$B29^6)</f>
        <v>1.0794328234724297</v>
      </c>
      <c r="E29" s="2">
        <f>('alpha plot'!$J$7*'alpha plot'!$J$8*'alpha plot'!$J$9*'alpha plot'!$J$10*'alpha plot'!$J$11*'alpha plot'!$J$12*$B29^6)/$D29</f>
        <v>3.6881143679958037E-25</v>
      </c>
      <c r="F29" s="2">
        <f>('alpha plot'!$J$7*'alpha plot'!$J$8*'alpha plot'!$J$9*'alpha plot'!$J$10*'alpha plot'!$J$11*$B29^5)/$D29</f>
        <v>9.2641244388241931E-23</v>
      </c>
      <c r="G29" s="2">
        <f>('alpha plot'!$J$7*'alpha plot'!$J$8*'alpha plot'!$J$9*'alpha plot'!$J$10*$B29^4)/$D29</f>
        <v>2.3270428477698795E-20</v>
      </c>
      <c r="H29" s="2">
        <f>('alpha plot'!$J$7*'alpha plot'!$J$8*'alpha plot'!$J$9*$B29^3)/$D29</f>
        <v>5.8452673548545751E-18</v>
      </c>
      <c r="I29" s="2">
        <f>('alpha plot'!$J$7*'alpha plot'!$J$8*$B29^2)/$D29</f>
        <v>1.4682647757205105E-15</v>
      </c>
      <c r="J29" s="2">
        <f>('alpha plot'!$J$7*$B29)/$D29</f>
        <v>7.3587556117573436E-2</v>
      </c>
      <c r="K29" s="2">
        <f t="shared" si="2"/>
        <v>0.92641244388242505</v>
      </c>
      <c r="L29" s="1">
        <f t="shared" si="3"/>
        <v>-24.433195619988432</v>
      </c>
      <c r="M29" s="1">
        <f t="shared" si="4"/>
        <v>-22.03319561998843</v>
      </c>
      <c r="N29" s="1">
        <f t="shared" si="5"/>
        <v>-19.633195619988431</v>
      </c>
      <c r="O29" s="1">
        <f t="shared" si="6"/>
        <v>-17.233195619988432</v>
      </c>
      <c r="P29" s="1">
        <f t="shared" si="7"/>
        <v>-14.83319561998843</v>
      </c>
      <c r="Q29" s="1">
        <f t="shared" si="8"/>
        <v>-1.1331956199884283</v>
      </c>
      <c r="R29" s="1">
        <f t="shared" si="9"/>
        <v>-3.3195619988428481E-2</v>
      </c>
    </row>
    <row r="30" spans="2:18" x14ac:dyDescent="0.25">
      <c r="B30" s="2">
        <f t="shared" si="1"/>
        <v>3.1622776601683764E-3</v>
      </c>
      <c r="C30" s="3">
        <v>2.5</v>
      </c>
      <c r="D30" s="2">
        <f>(1+'alpha plot'!$J$7*$B30+'alpha plot'!$J$7*'alpha plot'!$J$8*$B30^2+'alpha plot'!$J$7*'alpha plot'!$J$8*'alpha plot'!$J$9*$B30^3+'alpha plot'!$J$7*'alpha plot'!$J$8*'alpha plot'!$J$9*'alpha plot'!$J$10*$B30^4+'alpha plot'!$J$7*'alpha plot'!$J$8*'alpha plot'!$J$9*'alpha plot'!$J$10*'alpha plot'!$J$11*$B30^5+'alpha plot'!$J$7*'alpha plot'!$J$8*'alpha plot'!$J$9*'alpha plot'!$J$10*'alpha plot'!$J$11*'alpha plot'!$J$12*$B30^6)</f>
        <v>1.0630957344480203</v>
      </c>
      <c r="E30" s="2">
        <f>('alpha plot'!$J$7*'alpha plot'!$J$8*'alpha plot'!$J$9*'alpha plot'!$J$10*'alpha plot'!$J$11*'alpha plot'!$J$12*$B30^6)/$D30</f>
        <v>9.4064905689722113E-26</v>
      </c>
      <c r="F30" s="2">
        <f>('alpha plot'!$J$7*'alpha plot'!$J$8*'alpha plot'!$J$9*'alpha plot'!$J$10*'alpha plot'!$J$11*$B30^5)/$D30</f>
        <v>2.9745934986845402E-23</v>
      </c>
      <c r="G30" s="2">
        <f>('alpha plot'!$J$7*'alpha plot'!$J$8*'alpha plot'!$J$9*'alpha plot'!$J$10*$B30^4)/$D30</f>
        <v>9.4064905689722298E-21</v>
      </c>
      <c r="H30" s="2">
        <f>('alpha plot'!$J$7*'alpha plot'!$J$8*'alpha plot'!$J$9*$B30^3)/$D30</f>
        <v>2.9745934986845456E-18</v>
      </c>
      <c r="I30" s="2">
        <f>('alpha plot'!$J$7*'alpha plot'!$J$8*$B30^2)/$D30</f>
        <v>9.4064905689722466E-16</v>
      </c>
      <c r="J30" s="2">
        <f>('alpha plot'!$J$7*$B30)/$D30</f>
        <v>5.9350943102767506E-2</v>
      </c>
      <c r="K30" s="2">
        <f t="shared" si="2"/>
        <v>0.94064905689723155</v>
      </c>
      <c r="L30" s="1">
        <f t="shared" si="3"/>
        <v>-25.026572375596107</v>
      </c>
      <c r="M30" s="1">
        <f t="shared" si="4"/>
        <v>-22.526572375596107</v>
      </c>
      <c r="N30" s="1">
        <f t="shared" si="5"/>
        <v>-20.026572375596107</v>
      </c>
      <c r="O30" s="1">
        <f t="shared" si="6"/>
        <v>-17.526572375596107</v>
      </c>
      <c r="P30" s="1">
        <f t="shared" si="7"/>
        <v>-15.026572375596107</v>
      </c>
      <c r="Q30" s="1">
        <f t="shared" si="8"/>
        <v>-1.2265723755961031</v>
      </c>
      <c r="R30" s="1">
        <f t="shared" si="9"/>
        <v>-2.6572375596102853E-2</v>
      </c>
    </row>
    <row r="31" spans="2:18" x14ac:dyDescent="0.25">
      <c r="B31" s="2">
        <f t="shared" si="1"/>
        <v>2.5118864315095777E-3</v>
      </c>
      <c r="C31" s="3">
        <v>2.6</v>
      </c>
      <c r="D31" s="2">
        <f>(1+'alpha plot'!$J$7*$B31+'alpha plot'!$J$7*'alpha plot'!$J$8*$B31^2+'alpha plot'!$J$7*'alpha plot'!$J$8*'alpha plot'!$J$9*$B31^3+'alpha plot'!$J$7*'alpha plot'!$J$8*'alpha plot'!$J$9*'alpha plot'!$J$10*$B31^4+'alpha plot'!$J$7*'alpha plot'!$J$8*'alpha plot'!$J$9*'alpha plot'!$J$10*'alpha plot'!$J$11*$B31^5+'alpha plot'!$J$7*'alpha plot'!$J$8*'alpha plot'!$J$9*'alpha plot'!$J$10*'alpha plot'!$J$11*'alpha plot'!$J$12*$B31^6)</f>
        <v>1.0501187233627278</v>
      </c>
      <c r="E31" s="2">
        <f>('alpha plot'!$J$7*'alpha plot'!$J$8*'alpha plot'!$J$9*'alpha plot'!$J$10*'alpha plot'!$J$11*'alpha plot'!$J$12*$B31^6)/$D31</f>
        <v>2.3920023285232929E-26</v>
      </c>
      <c r="F31" s="2">
        <f>('alpha plot'!$J$7*'alpha plot'!$J$8*'alpha plot'!$J$9*'alpha plot'!$J$10*'alpha plot'!$J$11*$B31^5)/$D31</f>
        <v>9.5227327896578605E-24</v>
      </c>
      <c r="G31" s="2">
        <f>('alpha plot'!$J$7*'alpha plot'!$J$8*'alpha plot'!$J$9*'alpha plot'!$J$10*$B31^4)/$D31</f>
        <v>3.7910682068277056E-21</v>
      </c>
      <c r="H31" s="2">
        <f>('alpha plot'!$J$7*'alpha plot'!$J$8*'alpha plot'!$J$9*$B31^3)/$D31</f>
        <v>1.5092514371954999E-18</v>
      </c>
      <c r="I31" s="2">
        <f>('alpha plot'!$J$7*'alpha plot'!$J$8*$B31^2)/$D31</f>
        <v>6.0084381931570026E-16</v>
      </c>
      <c r="J31" s="2">
        <f>('alpha plot'!$J$7*$B31)/$D31</f>
        <v>4.7726721034203855E-2</v>
      </c>
      <c r="K31" s="2">
        <f t="shared" si="2"/>
        <v>0.9522732789657955</v>
      </c>
      <c r="L31" s="1">
        <f t="shared" si="3"/>
        <v>-25.621238401914262</v>
      </c>
      <c r="M31" s="1">
        <f t="shared" si="4"/>
        <v>-23.02123840191426</v>
      </c>
      <c r="N31" s="1">
        <f t="shared" si="5"/>
        <v>-20.421238401914259</v>
      </c>
      <c r="O31" s="1">
        <f t="shared" si="6"/>
        <v>-17.821238401914258</v>
      </c>
      <c r="P31" s="1">
        <f t="shared" si="7"/>
        <v>-15.221238401914258</v>
      </c>
      <c r="Q31" s="1">
        <f t="shared" si="8"/>
        <v>-1.3212384019142556</v>
      </c>
      <c r="R31" s="1">
        <f t="shared" si="9"/>
        <v>-2.123840191425545E-2</v>
      </c>
    </row>
    <row r="32" spans="2:18" x14ac:dyDescent="0.25">
      <c r="B32" s="2">
        <f t="shared" si="1"/>
        <v>1.9952623149688781E-3</v>
      </c>
      <c r="C32" s="3">
        <v>2.7</v>
      </c>
      <c r="D32" s="2">
        <f>(1+'alpha plot'!$J$7*$B32+'alpha plot'!$J$7*'alpha plot'!$J$8*$B32^2+'alpha plot'!$J$7*'alpha plot'!$J$8*'alpha plot'!$J$9*$B32^3+'alpha plot'!$J$7*'alpha plot'!$J$8*'alpha plot'!$J$9*'alpha plot'!$J$10*$B32^4+'alpha plot'!$J$7*'alpha plot'!$J$8*'alpha plot'!$J$9*'alpha plot'!$J$10*'alpha plot'!$J$11*$B32^5+'alpha plot'!$J$7*'alpha plot'!$J$8*'alpha plot'!$J$9*'alpha plot'!$J$10*'alpha plot'!$J$11*'alpha plot'!$J$12*$B32^6)</f>
        <v>1.0398107170553501</v>
      </c>
      <c r="E32" s="2">
        <f>('alpha plot'!$J$7*'alpha plot'!$J$8*'alpha plot'!$J$9*'alpha plot'!$J$10*'alpha plot'!$J$11*'alpha plot'!$J$12*$B32^6)/$D32</f>
        <v>6.0680019366120909E-27</v>
      </c>
      <c r="F32" s="2">
        <f>('alpha plot'!$J$7*'alpha plot'!$J$8*'alpha plot'!$J$9*'alpha plot'!$J$10*'alpha plot'!$J$11*$B32^5)/$D32</f>
        <v>3.0412051042555468E-24</v>
      </c>
      <c r="G32" s="2">
        <f>('alpha plot'!$J$7*'alpha plot'!$J$8*'alpha plot'!$J$9*'alpha plot'!$J$10*$B32^4)/$D32</f>
        <v>1.5242131730949788E-21</v>
      </c>
      <c r="H32" s="2">
        <f>('alpha plot'!$J$7*'alpha plot'!$J$8*'alpha plot'!$J$9*$B32^3)/$D32</f>
        <v>7.6391618368171969E-19</v>
      </c>
      <c r="I32" s="2">
        <f>('alpha plot'!$J$7*'alpha plot'!$J$8*$B32^2)/$D32</f>
        <v>3.8286503882254464E-16</v>
      </c>
      <c r="J32" s="2">
        <f>('alpha plot'!$J$7*$B32)/$D32</f>
        <v>3.8286503882254706E-2</v>
      </c>
      <c r="K32" s="2">
        <f t="shared" si="2"/>
        <v>0.96171349611774493</v>
      </c>
      <c r="L32" s="1">
        <f t="shared" si="3"/>
        <v>-26.216954289279538</v>
      </c>
      <c r="M32" s="1">
        <f t="shared" si="4"/>
        <v>-23.516954289279536</v>
      </c>
      <c r="N32" s="1">
        <f t="shared" si="5"/>
        <v>-20.816954289279536</v>
      </c>
      <c r="O32" s="1">
        <f t="shared" si="6"/>
        <v>-18.116954289279537</v>
      </c>
      <c r="P32" s="1">
        <f t="shared" si="7"/>
        <v>-15.416954289279536</v>
      </c>
      <c r="Q32" s="1">
        <f t="shared" si="8"/>
        <v>-1.4169542892795333</v>
      </c>
      <c r="R32" s="1">
        <f t="shared" si="9"/>
        <v>-1.6954289279533217E-2</v>
      </c>
    </row>
    <row r="33" spans="2:18" x14ac:dyDescent="0.25">
      <c r="B33" s="2">
        <f t="shared" si="1"/>
        <v>1.5848931924611134E-3</v>
      </c>
      <c r="C33" s="3">
        <v>2.8</v>
      </c>
      <c r="D33" s="2">
        <f>(1+'alpha plot'!$J$7*$B33+'alpha plot'!$J$7*'alpha plot'!$J$8*$B33^2+'alpha plot'!$J$7*'alpha plot'!$J$8*'alpha plot'!$J$9*$B33^3+'alpha plot'!$J$7*'alpha plot'!$J$8*'alpha plot'!$J$9*'alpha plot'!$J$10*$B33^4+'alpha plot'!$J$7*'alpha plot'!$J$8*'alpha plot'!$J$9*'alpha plot'!$J$10*'alpha plot'!$J$11*$B33^5+'alpha plot'!$J$7*'alpha plot'!$J$8*'alpha plot'!$J$9*'alpha plot'!$J$10*'alpha plot'!$J$11*'alpha plot'!$J$12*$B33^6)</f>
        <v>1.0316227766016841</v>
      </c>
      <c r="E33" s="2">
        <f>('alpha plot'!$J$7*'alpha plot'!$J$8*'alpha plot'!$J$9*'alpha plot'!$J$10*'alpha plot'!$J$11*'alpha plot'!$J$12*$B33^6)/$D33</f>
        <v>1.5363107798782553E-27</v>
      </c>
      <c r="F33" s="2">
        <f>('alpha plot'!$J$7*'alpha plot'!$J$8*'alpha plot'!$J$9*'alpha plot'!$J$10*'alpha plot'!$J$11*$B33^5)/$D33</f>
        <v>9.6934656996827881E-25</v>
      </c>
      <c r="G33" s="2">
        <f>('alpha plot'!$J$7*'alpha plot'!$J$8*'alpha plot'!$J$9*'alpha plot'!$J$10*$B33^4)/$D33</f>
        <v>6.1161633766816909E-22</v>
      </c>
      <c r="H33" s="2">
        <f>('alpha plot'!$J$7*'alpha plot'!$J$8*'alpha plot'!$J$9*$B33^3)/$D33</f>
        <v>3.8590382025580917E-19</v>
      </c>
      <c r="I33" s="2">
        <f>('alpha plot'!$J$7*'alpha plot'!$J$8*$B33^2)/$D33</f>
        <v>2.4348884965336717E-16</v>
      </c>
      <c r="J33" s="2">
        <f>('alpha plot'!$J$7*$B33)/$D33</f>
        <v>3.0653430031715511E-2</v>
      </c>
      <c r="K33" s="2">
        <f t="shared" si="2"/>
        <v>0.96934656996828417</v>
      </c>
      <c r="L33" s="1">
        <f t="shared" si="3"/>
        <v>-26.81352092210804</v>
      </c>
      <c r="M33" s="1">
        <f t="shared" si="4"/>
        <v>-24.013520922108039</v>
      </c>
      <c r="N33" s="1">
        <f t="shared" si="5"/>
        <v>-21.213520922108042</v>
      </c>
      <c r="O33" s="1">
        <f t="shared" si="6"/>
        <v>-18.413520922108042</v>
      </c>
      <c r="P33" s="1">
        <f t="shared" si="7"/>
        <v>-15.613520922108041</v>
      </c>
      <c r="Q33" s="1">
        <f t="shared" si="8"/>
        <v>-1.5135209221080381</v>
      </c>
      <c r="R33" s="1">
        <f t="shared" si="9"/>
        <v>-1.3520922108038307E-2</v>
      </c>
    </row>
    <row r="34" spans="2:18" x14ac:dyDescent="0.25">
      <c r="B34" s="2">
        <f t="shared" si="1"/>
        <v>1.2589254117941662E-3</v>
      </c>
      <c r="C34" s="3">
        <v>2.9</v>
      </c>
      <c r="D34" s="2">
        <f>(1+'alpha plot'!$J$7*$B34+'alpha plot'!$J$7*'alpha plot'!$J$8*$B34^2+'alpha plot'!$J$7*'alpha plot'!$J$8*'alpha plot'!$J$9*$B34^3+'alpha plot'!$J$7*'alpha plot'!$J$8*'alpha plot'!$J$9*'alpha plot'!$J$10*$B34^4+'alpha plot'!$J$7*'alpha plot'!$J$8*'alpha plot'!$J$9*'alpha plot'!$J$10*'alpha plot'!$J$11*$B34^5+'alpha plot'!$J$7*'alpha plot'!$J$8*'alpha plot'!$J$9*'alpha plot'!$J$10*'alpha plot'!$J$11*'alpha plot'!$J$12*$B34^6)</f>
        <v>1.0251188643150959</v>
      </c>
      <c r="E34" s="2">
        <f>('alpha plot'!$J$7*'alpha plot'!$J$8*'alpha plot'!$J$9*'alpha plot'!$J$10*'alpha plot'!$J$11*'alpha plot'!$J$12*$B34^6)/$D34</f>
        <v>3.8835220422899661E-28</v>
      </c>
      <c r="F34" s="2">
        <f>('alpha plot'!$J$7*'alpha plot'!$J$8*'alpha plot'!$J$9*'alpha plot'!$J$10*'alpha plot'!$J$11*$B34^5)/$D34</f>
        <v>3.084791208365028E-25</v>
      </c>
      <c r="G34" s="2">
        <f>('alpha plot'!$J$7*'alpha plot'!$J$8*'alpha plot'!$J$9*'alpha plot'!$J$10*$B34^4)/$D34</f>
        <v>2.4503367550335777E-22</v>
      </c>
      <c r="H34" s="2">
        <f>('alpha plot'!$J$7*'alpha plot'!$J$8*'alpha plot'!$J$9*$B34^3)/$D34</f>
        <v>1.9463716691058478E-19</v>
      </c>
      <c r="I34" s="2">
        <f>('alpha plot'!$J$7*'alpha plot'!$J$8*$B34^2)/$D34</f>
        <v>1.5460579720382025E-16</v>
      </c>
      <c r="J34" s="2">
        <f>('alpha plot'!$J$7*$B34)/$D34</f>
        <v>2.4503367550335976E-2</v>
      </c>
      <c r="K34" s="2">
        <f t="shared" si="2"/>
        <v>0.97549663244966389</v>
      </c>
      <c r="L34" s="1">
        <f t="shared" si="3"/>
        <v>-27.410774225511961</v>
      </c>
      <c r="M34" s="1">
        <f t="shared" si="4"/>
        <v>-24.510774225511962</v>
      </c>
      <c r="N34" s="1">
        <f t="shared" si="5"/>
        <v>-21.61077422551196</v>
      </c>
      <c r="O34" s="1">
        <f t="shared" si="6"/>
        <v>-18.710774225511962</v>
      </c>
      <c r="P34" s="1">
        <f t="shared" si="7"/>
        <v>-15.81077422551196</v>
      </c>
      <c r="Q34" s="1">
        <f t="shared" si="8"/>
        <v>-1.6107742255119573</v>
      </c>
      <c r="R34" s="1">
        <f t="shared" si="9"/>
        <v>-1.0774225511957121E-2</v>
      </c>
    </row>
    <row r="35" spans="2:18" x14ac:dyDescent="0.25">
      <c r="B35" s="2">
        <f t="shared" si="1"/>
        <v>1E-3</v>
      </c>
      <c r="C35" s="3">
        <v>3</v>
      </c>
      <c r="D35" s="2">
        <f>(1+'alpha plot'!$J$7*$B35+'alpha plot'!$J$7*'alpha plot'!$J$8*$B35^2+'alpha plot'!$J$7*'alpha plot'!$J$8*'alpha plot'!$J$9*$B35^3+'alpha plot'!$J$7*'alpha plot'!$J$8*'alpha plot'!$J$9*'alpha plot'!$J$10*$B35^4+'alpha plot'!$J$7*'alpha plot'!$J$8*'alpha plot'!$J$9*'alpha plot'!$J$10*'alpha plot'!$J$11*$B35^5+'alpha plot'!$J$7*'alpha plot'!$J$8*'alpha plot'!$J$9*'alpha plot'!$J$10*'alpha plot'!$J$11*'alpha plot'!$J$12*$B35^6)</f>
        <v>1.0199526231496887</v>
      </c>
      <c r="E35" s="2">
        <f>('alpha plot'!$J$7*'alpha plot'!$J$8*'alpha plot'!$J$9*'alpha plot'!$J$10*'alpha plot'!$J$11*'alpha plot'!$J$12*$B35^6)/$D35</f>
        <v>9.8043769612741528E-29</v>
      </c>
      <c r="F35" s="2">
        <f>('alpha plot'!$J$7*'alpha plot'!$J$8*'alpha plot'!$J$9*'alpha plot'!$J$10*'alpha plot'!$J$11*$B35^5)/$D35</f>
        <v>9.8043769612741544E-26</v>
      </c>
      <c r="G35" s="2">
        <f>('alpha plot'!$J$7*'alpha plot'!$J$8*'alpha plot'!$J$9*'alpha plot'!$J$10*$B35^4)/$D35</f>
        <v>9.8043769612741547E-23</v>
      </c>
      <c r="H35" s="2">
        <f>('alpha plot'!$J$7*'alpha plot'!$J$8*'alpha plot'!$J$9*$B35^3)/$D35</f>
        <v>9.8043769612741544E-20</v>
      </c>
      <c r="I35" s="2">
        <f>('alpha plot'!$J$7*'alpha plot'!$J$8*$B35^2)/$D35</f>
        <v>9.8043769612741536E-17</v>
      </c>
      <c r="J35" s="2">
        <f>('alpha plot'!$J$7*$B35)/$D35</f>
        <v>1.9562303872579529E-2</v>
      </c>
      <c r="K35" s="2">
        <f t="shared" si="2"/>
        <v>0.9804376961274206</v>
      </c>
      <c r="L35" s="1">
        <f t="shared" si="3"/>
        <v>-28.008579999230037</v>
      </c>
      <c r="M35" s="1">
        <f t="shared" si="4"/>
        <v>-25.008579999230037</v>
      </c>
      <c r="N35" s="1">
        <f t="shared" si="5"/>
        <v>-22.008579999230037</v>
      </c>
      <c r="O35" s="1">
        <f t="shared" si="6"/>
        <v>-19.008579999230037</v>
      </c>
      <c r="P35" s="1">
        <f t="shared" si="7"/>
        <v>-16.008579999230037</v>
      </c>
      <c r="Q35" s="1">
        <f t="shared" si="8"/>
        <v>-1.7085799992300357</v>
      </c>
      <c r="R35" s="1">
        <f t="shared" si="9"/>
        <v>-8.5799992300358199E-3</v>
      </c>
    </row>
    <row r="36" spans="2:18" x14ac:dyDescent="0.25">
      <c r="B36" s="2">
        <f t="shared" si="1"/>
        <v>7.9432823472428099E-4</v>
      </c>
      <c r="C36" s="3">
        <v>3.1</v>
      </c>
      <c r="D36" s="2">
        <f>(1+'alpha plot'!$J$7*$B36+'alpha plot'!$J$7*'alpha plot'!$J$8*$B36^2+'alpha plot'!$J$7*'alpha plot'!$J$8*'alpha plot'!$J$9*$B36^3+'alpha plot'!$J$7*'alpha plot'!$J$8*'alpha plot'!$J$9*'alpha plot'!$J$10*$B36^4+'alpha plot'!$J$7*'alpha plot'!$J$8*'alpha plot'!$J$9*'alpha plot'!$J$10*'alpha plot'!$J$11*$B36^5+'alpha plot'!$J$7*'alpha plot'!$J$8*'alpha plot'!$J$9*'alpha plot'!$J$10*'alpha plot'!$J$11*'alpha plot'!$J$12*$B36^6)</f>
        <v>1.0158489319246111</v>
      </c>
      <c r="E36" s="2">
        <f>('alpha plot'!$J$7*'alpha plot'!$J$8*'alpha plot'!$J$9*'alpha plot'!$J$10*'alpha plot'!$J$11*'alpha plot'!$J$12*$B36^6)/$D36</f>
        <v>2.4726968278153104E-29</v>
      </c>
      <c r="F36" s="2">
        <f>('alpha plot'!$J$7*'alpha plot'!$J$8*'alpha plot'!$J$9*'alpha plot'!$J$10*'alpha plot'!$J$11*$B36^5)/$D36</f>
        <v>3.1129408721995221E-26</v>
      </c>
      <c r="G36" s="2">
        <f>('alpha plot'!$J$7*'alpha plot'!$J$8*'alpha plot'!$J$9*'alpha plot'!$J$10*$B36^4)/$D36</f>
        <v>3.9189603694246809E-23</v>
      </c>
      <c r="H36" s="2">
        <f>('alpha plot'!$J$7*'alpha plot'!$J$8*'alpha plot'!$J$9*$B36^3)/$D36</f>
        <v>4.9336787968829907E-20</v>
      </c>
      <c r="I36" s="2">
        <f>('alpha plot'!$J$7*'alpha plot'!$J$8*$B36^2)/$D36</f>
        <v>6.2111336110260741E-17</v>
      </c>
      <c r="J36" s="2">
        <f>('alpha plot'!$J$7*$B36)/$D36</f>
        <v>1.5601662241829599E-2</v>
      </c>
      <c r="K36" s="2">
        <f t="shared" si="2"/>
        <v>0.98439833775817043</v>
      </c>
      <c r="L36" s="1">
        <f t="shared" si="3"/>
        <v>-28.606829128312455</v>
      </c>
      <c r="M36" s="1">
        <f t="shared" si="4"/>
        <v>-25.506829128312457</v>
      </c>
      <c r="N36" s="1">
        <f t="shared" si="5"/>
        <v>-22.406829128312456</v>
      </c>
      <c r="O36" s="1">
        <f t="shared" si="6"/>
        <v>-19.306829128312454</v>
      </c>
      <c r="P36" s="1">
        <f t="shared" si="7"/>
        <v>-16.206829128312457</v>
      </c>
      <c r="Q36" s="1">
        <f t="shared" si="8"/>
        <v>-1.8068291283124531</v>
      </c>
      <c r="R36" s="1">
        <f t="shared" si="9"/>
        <v>-6.8291283124529579E-3</v>
      </c>
    </row>
    <row r="37" spans="2:18" x14ac:dyDescent="0.25">
      <c r="B37" s="2">
        <f t="shared" si="1"/>
        <v>6.3095734448019244E-4</v>
      </c>
      <c r="C37" s="3">
        <v>3.2</v>
      </c>
      <c r="D37" s="2">
        <f>(1+'alpha plot'!$J$7*$B37+'alpha plot'!$J$7*'alpha plot'!$J$8*$B37^2+'alpha plot'!$J$7*'alpha plot'!$J$8*'alpha plot'!$J$9*$B37^3+'alpha plot'!$J$7*'alpha plot'!$J$8*'alpha plot'!$J$9*'alpha plot'!$J$10*$B37^4+'alpha plot'!$J$7*'alpha plot'!$J$8*'alpha plot'!$J$9*'alpha plot'!$J$10*'alpha plot'!$J$11*$B37^5+'alpha plot'!$J$7*'alpha plot'!$J$8*'alpha plot'!$J$9*'alpha plot'!$J$10*'alpha plot'!$J$11*'alpha plot'!$J$12*$B37^6)</f>
        <v>1.0125892541179418</v>
      </c>
      <c r="E37" s="2">
        <f>('alpha plot'!$J$7*'alpha plot'!$J$8*'alpha plot'!$J$9*'alpha plot'!$J$10*'alpha plot'!$J$11*'alpha plot'!$J$12*$B37^6)/$D37</f>
        <v>6.231128188594169E-30</v>
      </c>
      <c r="F37" s="2">
        <f>('alpha plot'!$J$7*'alpha plot'!$J$8*'alpha plot'!$J$9*'alpha plot'!$J$10*'alpha plot'!$J$11*$B37^5)/$D37</f>
        <v>9.8756726474554587E-27</v>
      </c>
      <c r="G37" s="2">
        <f>('alpha plot'!$J$7*'alpha plot'!$J$8*'alpha plot'!$J$9*'alpha plot'!$J$10*$B37^4)/$D37</f>
        <v>1.5651886349926598E-23</v>
      </c>
      <c r="H37" s="2">
        <f>('alpha plot'!$J$7*'alpha plot'!$J$8*'alpha plot'!$J$9*$B37^3)/$D37</f>
        <v>2.4806568125173728E-20</v>
      </c>
      <c r="I37" s="2">
        <f>('alpha plot'!$J$7*'alpha plot'!$J$8*$B37^2)/$D37</f>
        <v>3.9315760949910732E-17</v>
      </c>
      <c r="J37" s="2">
        <f>('alpha plot'!$J$7*$B37)/$D37</f>
        <v>1.2432735254442393E-2</v>
      </c>
      <c r="K37" s="2">
        <f t="shared" si="2"/>
        <v>0.98756726474555756</v>
      </c>
      <c r="L37" s="1">
        <f t="shared" si="3"/>
        <v>-29.205433314220052</v>
      </c>
      <c r="M37" s="1">
        <f t="shared" si="4"/>
        <v>-26.005433314220053</v>
      </c>
      <c r="N37" s="1">
        <f t="shared" si="5"/>
        <v>-22.80543331422005</v>
      </c>
      <c r="O37" s="1">
        <f t="shared" si="6"/>
        <v>-19.605433314220051</v>
      </c>
      <c r="P37" s="1">
        <f t="shared" si="7"/>
        <v>-16.405433314220048</v>
      </c>
      <c r="Q37" s="1">
        <f t="shared" si="8"/>
        <v>-1.9054333142200461</v>
      </c>
      <c r="R37" s="1">
        <f t="shared" si="9"/>
        <v>-5.4333142200457957E-3</v>
      </c>
    </row>
    <row r="38" spans="2:18" x14ac:dyDescent="0.25">
      <c r="B38" s="2">
        <f t="shared" ref="B38:B69" si="10">10^(-C38)</f>
        <v>5.0118723362727209E-4</v>
      </c>
      <c r="C38" s="3">
        <v>3.3</v>
      </c>
      <c r="D38" s="2">
        <f>(1+'alpha plot'!$J$7*$B38+'alpha plot'!$J$7*'alpha plot'!$J$8*$B38^2+'alpha plot'!$J$7*'alpha plot'!$J$8*'alpha plot'!$J$9*$B38^3+'alpha plot'!$J$7*'alpha plot'!$J$8*'alpha plot'!$J$9*'alpha plot'!$J$10*$B38^4+'alpha plot'!$J$7*'alpha plot'!$J$8*'alpha plot'!$J$9*'alpha plot'!$J$10*'alpha plot'!$J$11*$B38^5+'alpha plot'!$J$7*'alpha plot'!$J$8*'alpha plot'!$J$9*'alpha plot'!$J$10*'alpha plot'!$J$11*'alpha plot'!$J$12*$B38^6)</f>
        <v>1.01</v>
      </c>
      <c r="E38" s="2">
        <f>('alpha plot'!$J$7*'alpha plot'!$J$8*'alpha plot'!$J$9*'alpha plot'!$J$10*'alpha plot'!$J$11*'alpha plot'!$J$12*$B38^6)/$D38</f>
        <v>1.5692011806545553E-30</v>
      </c>
      <c r="F38" s="2">
        <f>('alpha plot'!$J$7*'alpha plot'!$J$8*'alpha plot'!$J$9*'alpha plot'!$J$10*'alpha plot'!$J$11*$B38^5)/$D38</f>
        <v>3.1309679803647091E-27</v>
      </c>
      <c r="G38" s="2">
        <f>('alpha plot'!$J$7*'alpha plot'!$J$8*'alpha plot'!$J$9*'alpha plot'!$J$10*$B38^4)/$D38</f>
        <v>6.247102420595929E-24</v>
      </c>
      <c r="H38" s="2">
        <f>('alpha plot'!$J$7*'alpha plot'!$J$8*'alpha plot'!$J$9*$B38^3)/$D38</f>
        <v>1.246460803756593E-20</v>
      </c>
      <c r="I38" s="2">
        <f>('alpha plot'!$J$7*'alpha plot'!$J$8*$B38^2)/$D38</f>
        <v>2.4870162688213512E-17</v>
      </c>
      <c r="J38" s="2">
        <f>('alpha plot'!$J$7*$B38)/$D38</f>
        <v>9.9009900990099011E-3</v>
      </c>
      <c r="K38" s="2">
        <f t="shared" si="2"/>
        <v>0.99009900990099009</v>
      </c>
      <c r="L38" s="1">
        <f t="shared" si="3"/>
        <v>-29.804321373782646</v>
      </c>
      <c r="M38" s="1">
        <f t="shared" si="4"/>
        <v>-26.504321373782645</v>
      </c>
      <c r="N38" s="1">
        <f t="shared" si="5"/>
        <v>-23.204321373782644</v>
      </c>
      <c r="O38" s="1">
        <f t="shared" si="6"/>
        <v>-19.904321373782647</v>
      </c>
      <c r="P38" s="1">
        <f t="shared" si="7"/>
        <v>-16.604321373782646</v>
      </c>
      <c r="Q38" s="1">
        <f t="shared" ref="Q38:Q69" si="11">LOG(J38)</f>
        <v>-2.0043213737826426</v>
      </c>
      <c r="R38" s="1">
        <f t="shared" ref="R38:R69" si="12">LOG(K38)</f>
        <v>-4.3213737826425782E-3</v>
      </c>
    </row>
    <row r="39" spans="2:18" x14ac:dyDescent="0.25">
      <c r="B39" s="2">
        <f t="shared" si="10"/>
        <v>3.9810717055349708E-4</v>
      </c>
      <c r="C39" s="3">
        <v>3.4</v>
      </c>
      <c r="D39" s="2">
        <f>(1+'alpha plot'!$J$7*$B39+'alpha plot'!$J$7*'alpha plot'!$J$8*$B39^2+'alpha plot'!$J$7*'alpha plot'!$J$8*'alpha plot'!$J$9*$B39^3+'alpha plot'!$J$7*'alpha plot'!$J$8*'alpha plot'!$J$9*'alpha plot'!$J$10*$B39^4+'alpha plot'!$J$7*'alpha plot'!$J$8*'alpha plot'!$J$9*'alpha plot'!$J$10*'alpha plot'!$J$11*$B39^5+'alpha plot'!$J$7*'alpha plot'!$J$8*'alpha plot'!$J$9*'alpha plot'!$J$10*'alpha plot'!$J$11*'alpha plot'!$J$12*$B39^6)</f>
        <v>1.0079432823472427</v>
      </c>
      <c r="E39" s="2">
        <f>('alpha plot'!$J$7*'alpha plot'!$J$8*'alpha plot'!$J$9*'alpha plot'!$J$10*'alpha plot'!$J$11*'alpha plot'!$J$12*$B39^6)/$D39</f>
        <v>3.9496981380381269E-31</v>
      </c>
      <c r="F39" s="2">
        <f>('alpha plot'!$J$7*'alpha plot'!$J$8*'alpha plot'!$J$9*'alpha plot'!$J$10*'alpha plot'!$J$11*$B39^5)/$D39</f>
        <v>9.9211931614966271E-28</v>
      </c>
      <c r="G39" s="2">
        <f>('alpha plot'!$J$7*'alpha plot'!$J$8*'alpha plot'!$J$9*'alpha plot'!$J$10*$B39^4)/$D39</f>
        <v>2.4920910486749022E-24</v>
      </c>
      <c r="H39" s="2">
        <f>('alpha plot'!$J$7*'alpha plot'!$J$8*'alpha plot'!$J$9*$B39^3)/$D39</f>
        <v>6.2598496912529687E-21</v>
      </c>
      <c r="I39" s="2">
        <f>('alpha plot'!$J$7*'alpha plot'!$J$8*$B39^2)/$D39</f>
        <v>1.5724031502747775E-17</v>
      </c>
      <c r="J39" s="2">
        <f>('alpha plot'!$J$7*$B39)/$D39</f>
        <v>7.8806838503302865E-3</v>
      </c>
      <c r="K39" s="2">
        <f t="shared" si="2"/>
        <v>0.99211931614966975</v>
      </c>
      <c r="L39" s="1">
        <f t="shared" si="3"/>
        <v>-30.403436094751733</v>
      </c>
      <c r="M39" s="1">
        <f t="shared" si="4"/>
        <v>-27.003436094751731</v>
      </c>
      <c r="N39" s="1">
        <f t="shared" si="5"/>
        <v>-23.603436094751732</v>
      </c>
      <c r="O39" s="1">
        <f t="shared" si="6"/>
        <v>-20.20343609475173</v>
      </c>
      <c r="P39" s="1">
        <f t="shared" si="7"/>
        <v>-16.803436094751731</v>
      </c>
      <c r="Q39" s="1">
        <f t="shared" si="11"/>
        <v>-2.1034360947517285</v>
      </c>
      <c r="R39" s="1">
        <f t="shared" si="12"/>
        <v>-3.4360947517284592E-3</v>
      </c>
    </row>
    <row r="40" spans="2:18" x14ac:dyDescent="0.25">
      <c r="B40" s="2">
        <f t="shared" si="10"/>
        <v>3.1622776601683783E-4</v>
      </c>
      <c r="C40" s="3">
        <v>3.5</v>
      </c>
      <c r="D40" s="2">
        <f>(1+'alpha plot'!$J$7*$B40+'alpha plot'!$J$7*'alpha plot'!$J$8*$B40^2+'alpha plot'!$J$7*'alpha plot'!$J$8*'alpha plot'!$J$9*$B40^3+'alpha plot'!$J$7*'alpha plot'!$J$8*'alpha plot'!$J$9*'alpha plot'!$J$10*$B40^4+'alpha plot'!$J$7*'alpha plot'!$J$8*'alpha plot'!$J$9*'alpha plot'!$J$10*'alpha plot'!$J$11*$B40^5+'alpha plot'!$J$7*'alpha plot'!$J$8*'alpha plot'!$J$9*'alpha plot'!$J$10*'alpha plot'!$J$11*'alpha plot'!$J$12*$B40^6)</f>
        <v>1.006309573444802</v>
      </c>
      <c r="E40" s="2">
        <f>('alpha plot'!$J$7*'alpha plot'!$J$8*'alpha plot'!$J$9*'alpha plot'!$J$10*'alpha plot'!$J$11*'alpha plot'!$J$12*$B40^6)/$D40</f>
        <v>9.9372998765855878E-32</v>
      </c>
      <c r="F40" s="2">
        <f>('alpha plot'!$J$7*'alpha plot'!$J$8*'alpha plot'!$J$9*'alpha plot'!$J$10*'alpha plot'!$J$11*$B40^5)/$D40</f>
        <v>3.1424501402120609E-28</v>
      </c>
      <c r="G40" s="2">
        <f>('alpha plot'!$J$7*'alpha plot'!$J$8*'alpha plot'!$J$9*'alpha plot'!$J$10*$B40^4)/$D40</f>
        <v>9.9372998765855941E-25</v>
      </c>
      <c r="H40" s="2">
        <f>('alpha plot'!$J$7*'alpha plot'!$J$8*'alpha plot'!$J$9*$B40^3)/$D40</f>
        <v>3.1424501402120635E-21</v>
      </c>
      <c r="I40" s="2">
        <f>('alpha plot'!$J$7*'alpha plot'!$J$8*$B40^2)/$D40</f>
        <v>9.9372998765856021E-18</v>
      </c>
      <c r="J40" s="2">
        <f>('alpha plot'!$J$7*$B40)/$D40</f>
        <v>6.2700123414338414E-3</v>
      </c>
      <c r="K40" s="2">
        <f t="shared" si="2"/>
        <v>0.99372998765856613</v>
      </c>
      <c r="L40" s="1">
        <f t="shared" si="3"/>
        <v>-31.002731604334944</v>
      </c>
      <c r="M40" s="1">
        <f t="shared" si="4"/>
        <v>-27.502731604334944</v>
      </c>
      <c r="N40" s="1">
        <f t="shared" si="5"/>
        <v>-24.00273160433494</v>
      </c>
      <c r="O40" s="1">
        <f t="shared" si="6"/>
        <v>-20.50273160433494</v>
      </c>
      <c r="P40" s="1">
        <f t="shared" si="7"/>
        <v>-17.00273160433494</v>
      </c>
      <c r="Q40" s="1">
        <f t="shared" si="11"/>
        <v>-2.202731604334939</v>
      </c>
      <c r="R40" s="1">
        <f t="shared" si="12"/>
        <v>-2.7316043349389103E-3</v>
      </c>
    </row>
    <row r="41" spans="2:18" x14ac:dyDescent="0.25">
      <c r="B41" s="2">
        <f t="shared" si="10"/>
        <v>2.5118864315095774E-4</v>
      </c>
      <c r="C41" s="3">
        <v>3.6</v>
      </c>
      <c r="D41" s="2">
        <f>(1+'alpha plot'!$J$7*$B41+'alpha plot'!$J$7*'alpha plot'!$J$8*$B41^2+'alpha plot'!$J$7*'alpha plot'!$J$8*'alpha plot'!$J$9*$B41^3+'alpha plot'!$J$7*'alpha plot'!$J$8*'alpha plot'!$J$9*'alpha plot'!$J$10*$B41^4+'alpha plot'!$J$7*'alpha plot'!$J$8*'alpha plot'!$J$9*'alpha plot'!$J$10*'alpha plot'!$J$11*$B41^5+'alpha plot'!$J$7*'alpha plot'!$J$8*'alpha plot'!$J$9*'alpha plot'!$J$10*'alpha plot'!$J$11*'alpha plot'!$J$12*$B41^6)</f>
        <v>1.0050118723362726</v>
      </c>
      <c r="E41" s="2">
        <f>('alpha plot'!$J$7*'alpha plot'!$J$8*'alpha plot'!$J$9*'alpha plot'!$J$10*'alpha plot'!$J$11*'alpha plot'!$J$12*$B41^6)/$D41</f>
        <v>2.4993599584752811E-32</v>
      </c>
      <c r="F41" s="2">
        <f>('alpha plot'!$J$7*'alpha plot'!$J$8*'alpha plot'!$J$9*'alpha plot'!$J$10*'alpha plot'!$J$11*$B41^5)/$D41</f>
        <v>9.9501312126330163E-29</v>
      </c>
      <c r="G41" s="2">
        <f>('alpha plot'!$J$7*'alpha plot'!$J$8*'alpha plot'!$J$9*'alpha plot'!$J$10*$B41^4)/$D41</f>
        <v>3.9612185836973726E-25</v>
      </c>
      <c r="H41" s="2">
        <f>('alpha plot'!$J$7*'alpha plot'!$J$8*'alpha plot'!$J$9*$B41^3)/$D41</f>
        <v>1.5769895222996944E-21</v>
      </c>
      <c r="I41" s="2">
        <f>('alpha plot'!$J$7*'alpha plot'!$J$8*$B41^2)/$D41</f>
        <v>6.2781083671524334E-18</v>
      </c>
      <c r="J41" s="2">
        <f>('alpha plot'!$J$7*$B41)/$D41</f>
        <v>4.9868787366879668E-3</v>
      </c>
      <c r="K41" s="2">
        <f t="shared" si="2"/>
        <v>0.99501312126331209</v>
      </c>
      <c r="L41" s="1">
        <f t="shared" si="3"/>
        <v>-31.60217119216415</v>
      </c>
      <c r="M41" s="1">
        <f t="shared" si="4"/>
        <v>-28.002171192164148</v>
      </c>
      <c r="N41" s="1">
        <f t="shared" si="5"/>
        <v>-24.40217119216415</v>
      </c>
      <c r="O41" s="1">
        <f t="shared" si="6"/>
        <v>-20.802171192164149</v>
      </c>
      <c r="P41" s="1">
        <f t="shared" si="7"/>
        <v>-17.202171192164148</v>
      </c>
      <c r="Q41" s="1">
        <f t="shared" si="11"/>
        <v>-2.3021711921641455</v>
      </c>
      <c r="R41" s="1">
        <f t="shared" si="12"/>
        <v>-2.1711921641451018E-3</v>
      </c>
    </row>
    <row r="42" spans="2:18" x14ac:dyDescent="0.25">
      <c r="B42" s="2">
        <f t="shared" si="10"/>
        <v>1.9952623149688758E-4</v>
      </c>
      <c r="C42" s="3">
        <v>3.7</v>
      </c>
      <c r="D42" s="2">
        <f>(1+'alpha plot'!$J$7*$B42+'alpha plot'!$J$7*'alpha plot'!$J$8*$B42^2+'alpha plot'!$J$7*'alpha plot'!$J$8*'alpha plot'!$J$9*$B42^3+'alpha plot'!$J$7*'alpha plot'!$J$8*'alpha plot'!$J$9*'alpha plot'!$J$10*$B42^4+'alpha plot'!$J$7*'alpha plot'!$J$8*'alpha plot'!$J$9*'alpha plot'!$J$10*'alpha plot'!$J$11*$B42^5+'alpha plot'!$J$7*'alpha plot'!$J$8*'alpha plot'!$J$9*'alpha plot'!$J$10*'alpha plot'!$J$11*'alpha plot'!$J$12*$B42^6)</f>
        <v>1.0039810717055349</v>
      </c>
      <c r="E42" s="2">
        <f>('alpha plot'!$J$7*'alpha plot'!$J$8*'alpha plot'!$J$9*'alpha plot'!$J$10*'alpha plot'!$J$11*'alpha plot'!$J$12*$B42^6)/$D42</f>
        <v>6.2845541839581673E-33</v>
      </c>
      <c r="F42" s="2">
        <f>('alpha plot'!$J$7*'alpha plot'!$J$8*'alpha plot'!$J$9*'alpha plot'!$J$10*'alpha plot'!$J$11*$B42^5)/$D42</f>
        <v>3.1497383260387007E-29</v>
      </c>
      <c r="G42" s="2">
        <f>('alpha plot'!$J$7*'alpha plot'!$J$8*'alpha plot'!$J$9*'alpha plot'!$J$10*$B42^4)/$D42</f>
        <v>1.5786086382771347E-25</v>
      </c>
      <c r="H42" s="2">
        <f>('alpha plot'!$J$7*'alpha plot'!$J$8*'alpha plot'!$J$9*$B42^3)/$D42</f>
        <v>7.911784963982342E-22</v>
      </c>
      <c r="I42" s="2">
        <f>('alpha plot'!$J$7*'alpha plot'!$J$8*$B42^2)/$D42</f>
        <v>3.9652856191521651E-18</v>
      </c>
      <c r="J42" s="2">
        <f>('alpha plot'!$J$7*$B42)/$D42</f>
        <v>3.9652856191521955E-3</v>
      </c>
      <c r="K42" s="2">
        <f t="shared" si="2"/>
        <v>0.9960347143808479</v>
      </c>
      <c r="L42" s="1">
        <f t="shared" si="3"/>
        <v>-32.201725525028799</v>
      </c>
      <c r="M42" s="1">
        <f t="shared" si="4"/>
        <v>-28.5017255250288</v>
      </c>
      <c r="N42" s="1">
        <f t="shared" si="5"/>
        <v>-24.801725525028797</v>
      </c>
      <c r="O42" s="1">
        <f t="shared" si="6"/>
        <v>-21.101725525028797</v>
      </c>
      <c r="P42" s="1">
        <f t="shared" si="7"/>
        <v>-17.401725525028798</v>
      </c>
      <c r="Q42" s="1">
        <f t="shared" si="11"/>
        <v>-2.4017255250287932</v>
      </c>
      <c r="R42" s="1">
        <f t="shared" si="12"/>
        <v>-1.7255250287927161E-3</v>
      </c>
    </row>
    <row r="43" spans="2:18" x14ac:dyDescent="0.25">
      <c r="B43" s="2">
        <f t="shared" si="10"/>
        <v>1.584893192461112E-4</v>
      </c>
      <c r="C43" s="3">
        <v>3.8</v>
      </c>
      <c r="D43" s="2">
        <f>(1+'alpha plot'!$J$7*$B43+'alpha plot'!$J$7*'alpha plot'!$J$8*$B43^2+'alpha plot'!$J$7*'alpha plot'!$J$8*'alpha plot'!$J$9*$B43^3+'alpha plot'!$J$7*'alpha plot'!$J$8*'alpha plot'!$J$9*'alpha plot'!$J$10*$B43^4+'alpha plot'!$J$7*'alpha plot'!$J$8*'alpha plot'!$J$9*'alpha plot'!$J$10*'alpha plot'!$J$11*$B43^5+'alpha plot'!$J$7*'alpha plot'!$J$8*'alpha plot'!$J$9*'alpha plot'!$J$10*'alpha plot'!$J$11*'alpha plot'!$J$12*$B43^6)</f>
        <v>1.0031622776601683</v>
      </c>
      <c r="E43" s="2">
        <f>('alpha plot'!$J$7*'alpha plot'!$J$8*'alpha plot'!$J$9*'alpha plot'!$J$10*'alpha plot'!$J$11*'alpha plot'!$J$12*$B43^6)/$D43</f>
        <v>1.579897119096015E-33</v>
      </c>
      <c r="F43" s="2">
        <f>('alpha plot'!$J$7*'alpha plot'!$J$8*'alpha plot'!$J$9*'alpha plot'!$J$10*'alpha plot'!$J$11*$B43^5)/$D43</f>
        <v>9.9684769081673002E-30</v>
      </c>
      <c r="G43" s="2">
        <f>('alpha plot'!$J$7*'alpha plot'!$J$8*'alpha plot'!$J$9*'alpha plot'!$J$10*$B43^4)/$D43</f>
        <v>6.2896837184893732E-26</v>
      </c>
      <c r="H43" s="2">
        <f>('alpha plot'!$J$7*'alpha plot'!$J$8*'alpha plot'!$J$9*$B43^3)/$D43</f>
        <v>3.9685221366383657E-22</v>
      </c>
      <c r="I43" s="2">
        <f>('alpha plot'!$J$7*'alpha plot'!$J$8*$B43^2)/$D43</f>
        <v>2.5039681888442082E-18</v>
      </c>
      <c r="J43" s="2">
        <f>('alpha plot'!$J$7*$B43)/$D43</f>
        <v>3.1523091832602107E-3</v>
      </c>
      <c r="K43" s="2">
        <f t="shared" si="2"/>
        <v>0.99684769081673985</v>
      </c>
      <c r="L43" s="1">
        <f t="shared" si="3"/>
        <v>-32.80137119283269</v>
      </c>
      <c r="M43" s="1">
        <f t="shared" si="4"/>
        <v>-29.001371192832689</v>
      </c>
      <c r="N43" s="1">
        <f t="shared" si="5"/>
        <v>-25.201371192832688</v>
      </c>
      <c r="O43" s="1">
        <f t="shared" si="6"/>
        <v>-21.401371192832688</v>
      </c>
      <c r="P43" s="1">
        <f t="shared" si="7"/>
        <v>-17.601371192832687</v>
      </c>
      <c r="Q43" s="1">
        <f t="shared" si="11"/>
        <v>-2.5013711928326834</v>
      </c>
      <c r="R43" s="1">
        <f t="shared" si="12"/>
        <v>-1.3711928326833366E-3</v>
      </c>
    </row>
    <row r="44" spans="2:18" x14ac:dyDescent="0.25">
      <c r="B44" s="2">
        <f t="shared" si="10"/>
        <v>1.2589254117941672E-4</v>
      </c>
      <c r="C44" s="3">
        <v>3.9</v>
      </c>
      <c r="D44" s="2">
        <f>(1+'alpha plot'!$J$7*$B44+'alpha plot'!$J$7*'alpha plot'!$J$8*$B44^2+'alpha plot'!$J$7*'alpha plot'!$J$8*'alpha plot'!$J$9*$B44^3+'alpha plot'!$J$7*'alpha plot'!$J$8*'alpha plot'!$J$9*'alpha plot'!$J$10*$B44^4+'alpha plot'!$J$7*'alpha plot'!$J$8*'alpha plot'!$J$9*'alpha plot'!$J$10*'alpha plot'!$J$11*$B44^5+'alpha plot'!$J$7*'alpha plot'!$J$8*'alpha plot'!$J$9*'alpha plot'!$J$10*'alpha plot'!$J$11*'alpha plot'!$J$12*$B44^6)</f>
        <v>1.0025118864315097</v>
      </c>
      <c r="E44" s="2">
        <f>('alpha plot'!$J$7*'alpha plot'!$J$8*'alpha plot'!$J$9*'alpha plot'!$J$10*'alpha plot'!$J$11*'alpha plot'!$J$12*$B44^6)/$D44</f>
        <v>3.9710967614616226E-34</v>
      </c>
      <c r="F44" s="2">
        <f>('alpha plot'!$J$7*'alpha plot'!$J$8*'alpha plot'!$J$9*'alpha plot'!$J$10*'alpha plot'!$J$11*$B44^5)/$D44</f>
        <v>3.1543542804511222E-30</v>
      </c>
      <c r="G44" s="2">
        <f>('alpha plot'!$J$7*'alpha plot'!$J$8*'alpha plot'!$J$9*'alpha plot'!$J$10*$B44^4)/$D44</f>
        <v>2.5055926672857213E-26</v>
      </c>
      <c r="H44" s="2">
        <f>('alpha plot'!$J$7*'alpha plot'!$J$8*'alpha plot'!$J$9*$B44^3)/$D44</f>
        <v>1.9902630003431708E-22</v>
      </c>
      <c r="I44" s="2">
        <f>('alpha plot'!$J$7*'alpha plot'!$J$8*$B44^2)/$D44</f>
        <v>1.5809220956996431E-18</v>
      </c>
      <c r="J44" s="2">
        <f>('alpha plot'!$J$7*$B44)/$D44</f>
        <v>2.5055926672857358E-3</v>
      </c>
      <c r="K44" s="2">
        <f t="shared" si="2"/>
        <v>0.99749440733271422</v>
      </c>
      <c r="L44" s="1">
        <f t="shared" si="3"/>
        <v>-33.401089530599961</v>
      </c>
      <c r="M44" s="1">
        <f t="shared" si="4"/>
        <v>-29.501089530599963</v>
      </c>
      <c r="N44" s="1">
        <f t="shared" si="5"/>
        <v>-25.601089530599964</v>
      </c>
      <c r="O44" s="1">
        <f t="shared" si="6"/>
        <v>-21.701089530599965</v>
      </c>
      <c r="P44" s="1">
        <f t="shared" si="7"/>
        <v>-17.801089530599963</v>
      </c>
      <c r="Q44" s="1">
        <f t="shared" si="11"/>
        <v>-2.6010895305999613</v>
      </c>
      <c r="R44" s="1">
        <f t="shared" si="12"/>
        <v>-1.0895305999613287E-3</v>
      </c>
    </row>
    <row r="45" spans="2:18" x14ac:dyDescent="0.25">
      <c r="B45" s="2">
        <f t="shared" si="10"/>
        <v>1E-4</v>
      </c>
      <c r="C45" s="3">
        <v>4</v>
      </c>
      <c r="D45" s="2">
        <f>(1+'alpha plot'!$J$7*$B45+'alpha plot'!$J$7*'alpha plot'!$J$8*$B45^2+'alpha plot'!$J$7*'alpha plot'!$J$8*'alpha plot'!$J$9*$B45^3+'alpha plot'!$J$7*'alpha plot'!$J$8*'alpha plot'!$J$9*'alpha plot'!$J$10*$B45^4+'alpha plot'!$J$7*'alpha plot'!$J$8*'alpha plot'!$J$9*'alpha plot'!$J$10*'alpha plot'!$J$11*$B45^5+'alpha plot'!$J$7*'alpha plot'!$J$8*'alpha plot'!$J$9*'alpha plot'!$J$10*'alpha plot'!$J$11*'alpha plot'!$J$12*$B45^6)</f>
        <v>1.0019952623149688</v>
      </c>
      <c r="E45" s="2">
        <f>('alpha plot'!$J$7*'alpha plot'!$J$8*'alpha plot'!$J$9*'alpha plot'!$J$10*'alpha plot'!$J$11*'alpha plot'!$J$12*$B45^6)/$D45</f>
        <v>9.9800871082926647E-35</v>
      </c>
      <c r="F45" s="2">
        <f>('alpha plot'!$J$7*'alpha plot'!$J$8*'alpha plot'!$J$9*'alpha plot'!$J$10*'alpha plot'!$J$11*$B45^5)/$D45</f>
        <v>9.9800871082926658E-31</v>
      </c>
      <c r="G45" s="2">
        <f>('alpha plot'!$J$7*'alpha plot'!$J$8*'alpha plot'!$J$9*'alpha plot'!$J$10*$B45^4)/$D45</f>
        <v>9.9800871082926659E-27</v>
      </c>
      <c r="H45" s="2">
        <f>('alpha plot'!$J$7*'alpha plot'!$J$8*'alpha plot'!$J$9*$B45^3)/$D45</f>
        <v>9.9800871082926651E-23</v>
      </c>
      <c r="I45" s="2">
        <f>('alpha plot'!$J$7*'alpha plot'!$J$8*$B45^2)/$D45</f>
        <v>9.9800871082926637E-19</v>
      </c>
      <c r="J45" s="2">
        <f>('alpha plot'!$J$7*$B45)/$D45</f>
        <v>1.9912891707283211E-3</v>
      </c>
      <c r="K45" s="2">
        <f t="shared" si="2"/>
        <v>0.99800871082927178</v>
      </c>
      <c r="L45" s="1">
        <f t="shared" si="3"/>
        <v>-34.000865668082795</v>
      </c>
      <c r="M45" s="1">
        <f t="shared" si="4"/>
        <v>-30.000865668082795</v>
      </c>
      <c r="N45" s="1">
        <f t="shared" si="5"/>
        <v>-26.000865668082795</v>
      </c>
      <c r="O45" s="1">
        <f t="shared" si="6"/>
        <v>-22.000865668082795</v>
      </c>
      <c r="P45" s="1">
        <f t="shared" si="7"/>
        <v>-18.000865668082795</v>
      </c>
      <c r="Q45" s="1">
        <f t="shared" si="11"/>
        <v>-2.7008656680827934</v>
      </c>
      <c r="R45" s="1">
        <f t="shared" si="12"/>
        <v>-8.6566808279342348E-4</v>
      </c>
    </row>
    <row r="46" spans="2:18" x14ac:dyDescent="0.25">
      <c r="B46" s="2">
        <f t="shared" si="10"/>
        <v>7.9432823472428153E-5</v>
      </c>
      <c r="C46" s="3">
        <v>4.0999999999999996</v>
      </c>
      <c r="D46" s="2">
        <f>(1+'alpha plot'!$J$7*$B46+'alpha plot'!$J$7*'alpha plot'!$J$8*$B46^2+'alpha plot'!$J$7*'alpha plot'!$J$8*'alpha plot'!$J$9*$B46^3+'alpha plot'!$J$7*'alpha plot'!$J$8*'alpha plot'!$J$9*'alpha plot'!$J$10*$B46^4+'alpha plot'!$J$7*'alpha plot'!$J$8*'alpha plot'!$J$9*'alpha plot'!$J$10*'alpha plot'!$J$11*$B46^5+'alpha plot'!$J$7*'alpha plot'!$J$8*'alpha plot'!$J$9*'alpha plot'!$J$10*'alpha plot'!$J$11*'alpha plot'!$J$12*$B46^6)</f>
        <v>1.0015848931924611</v>
      </c>
      <c r="E46" s="2">
        <f>('alpha plot'!$J$7*'alpha plot'!$J$8*'alpha plot'!$J$9*'alpha plot'!$J$10*'alpha plot'!$J$11*'alpha plot'!$J$12*$B46^6)/$D46</f>
        <v>2.507911659393301E-35</v>
      </c>
      <c r="F46" s="2">
        <f>('alpha plot'!$J$7*'alpha plot'!$J$8*'alpha plot'!$J$9*'alpha plot'!$J$10*'alpha plot'!$J$11*$B46^5)/$D46</f>
        <v>3.1572737185451047E-31</v>
      </c>
      <c r="G46" s="2">
        <f>('alpha plot'!$J$7*'alpha plot'!$J$8*'alpha plot'!$J$9*'alpha plot'!$J$10*$B46^4)/$D46</f>
        <v>3.9747721162662976E-27</v>
      </c>
      <c r="H46" s="2">
        <f>('alpha plot'!$J$7*'alpha plot'!$J$8*'alpha plot'!$J$9*$B46^3)/$D46</f>
        <v>5.003941623258522E-23</v>
      </c>
      <c r="I46" s="2">
        <f>('alpha plot'!$J$7*'alpha plot'!$J$8*$B46^2)/$D46</f>
        <v>6.2995892686547075E-19</v>
      </c>
      <c r="J46" s="2">
        <f>('alpha plot'!$J$7*$B46)/$D46</f>
        <v>1.582385280801721E-3</v>
      </c>
      <c r="K46" s="2">
        <f t="shared" si="2"/>
        <v>0.99841761471919821</v>
      </c>
      <c r="L46" s="1">
        <f t="shared" si="3"/>
        <v>-34.600687765494321</v>
      </c>
      <c r="M46" s="1">
        <f t="shared" si="4"/>
        <v>-30.50068776549432</v>
      </c>
      <c r="N46" s="1">
        <f t="shared" si="5"/>
        <v>-26.400687765494322</v>
      </c>
      <c r="O46" s="1">
        <f t="shared" si="6"/>
        <v>-22.30068776549432</v>
      </c>
      <c r="P46" s="1">
        <f t="shared" si="7"/>
        <v>-18.200687765494322</v>
      </c>
      <c r="Q46" s="1">
        <f t="shared" si="11"/>
        <v>-2.8006877654943185</v>
      </c>
      <c r="R46" s="1">
        <f t="shared" si="12"/>
        <v>-6.8776549431870653E-4</v>
      </c>
    </row>
    <row r="47" spans="2:18" x14ac:dyDescent="0.25">
      <c r="B47" s="2">
        <f t="shared" si="10"/>
        <v>6.3095734448019279E-5</v>
      </c>
      <c r="C47" s="3">
        <v>4.2</v>
      </c>
      <c r="D47" s="2">
        <f>(1+'alpha plot'!$J$7*$B47+'alpha plot'!$J$7*'alpha plot'!$J$8*$B47^2+'alpha plot'!$J$7*'alpha plot'!$J$8*'alpha plot'!$J$9*$B47^3+'alpha plot'!$J$7*'alpha plot'!$J$8*'alpha plot'!$J$9*'alpha plot'!$J$10*$B47^4+'alpha plot'!$J$7*'alpha plot'!$J$8*'alpha plot'!$J$9*'alpha plot'!$J$10*'alpha plot'!$J$11*$B47^5+'alpha plot'!$J$7*'alpha plot'!$J$8*'alpha plot'!$J$9*'alpha plot'!$J$10*'alpha plot'!$J$11*'alpha plot'!$J$12*$B47^6)</f>
        <v>1.0012589254117941</v>
      </c>
      <c r="E47" s="2">
        <f>('alpha plot'!$J$7*'alpha plot'!$J$8*'alpha plot'!$J$9*'alpha plot'!$J$10*'alpha plot'!$J$11*'alpha plot'!$J$12*$B47^6)/$D47</f>
        <v>6.3016401498812033E-36</v>
      </c>
      <c r="F47" s="2">
        <f>('alpha plot'!$J$7*'alpha plot'!$J$8*'alpha plot'!$J$9*'alpha plot'!$J$10*'alpha plot'!$J$11*$B47^5)/$D47</f>
        <v>9.987426574886357E-32</v>
      </c>
      <c r="G47" s="2">
        <f>('alpha plot'!$J$7*'alpha plot'!$J$8*'alpha plot'!$J$9*'alpha plot'!$J$10*$B47^4)/$D47</f>
        <v>1.5829004388742615E-27</v>
      </c>
      <c r="H47" s="2">
        <f>('alpha plot'!$J$7*'alpha plot'!$J$8*'alpha plot'!$J$9*$B47^3)/$D47</f>
        <v>2.5087281299155281E-23</v>
      </c>
      <c r="I47" s="2">
        <f>('alpha plot'!$J$7*'alpha plot'!$J$8*$B47^2)/$D47</f>
        <v>3.976066134838823E-19</v>
      </c>
      <c r="J47" s="2">
        <f>('alpha plot'!$J$7*$B47)/$D47</f>
        <v>1.2573425113552928E-3</v>
      </c>
      <c r="K47" s="2">
        <f t="shared" si="2"/>
        <v>0.99874265748864477</v>
      </c>
      <c r="L47" s="1">
        <f t="shared" si="3"/>
        <v>-35.200546400492861</v>
      </c>
      <c r="M47" s="1">
        <f t="shared" si="4"/>
        <v>-31.000546400492862</v>
      </c>
      <c r="N47" s="1">
        <f t="shared" si="5"/>
        <v>-26.800546400492863</v>
      </c>
      <c r="O47" s="1">
        <f t="shared" si="6"/>
        <v>-22.60054640049286</v>
      </c>
      <c r="P47" s="1">
        <f t="shared" si="7"/>
        <v>-18.40054640049286</v>
      </c>
      <c r="Q47" s="1">
        <f t="shared" si="11"/>
        <v>-2.9005464004928574</v>
      </c>
      <c r="R47" s="1">
        <f t="shared" si="12"/>
        <v>-5.4640049285736695E-4</v>
      </c>
    </row>
    <row r="48" spans="2:18" x14ac:dyDescent="0.25">
      <c r="B48" s="2">
        <f t="shared" si="10"/>
        <v>5.0118723362727238E-5</v>
      </c>
      <c r="C48" s="3">
        <v>4.3</v>
      </c>
      <c r="D48" s="2">
        <f>(1+'alpha plot'!$J$7*$B48+'alpha plot'!$J$7*'alpha plot'!$J$8*$B48^2+'alpha plot'!$J$7*'alpha plot'!$J$8*'alpha plot'!$J$9*$B48^3+'alpha plot'!$J$7*'alpha plot'!$J$8*'alpha plot'!$J$9*'alpha plot'!$J$10*$B48^4+'alpha plot'!$J$7*'alpha plot'!$J$8*'alpha plot'!$J$9*'alpha plot'!$J$10*'alpha plot'!$J$11*$B48^5+'alpha plot'!$J$7*'alpha plot'!$J$8*'alpha plot'!$J$9*'alpha plot'!$J$10*'alpha plot'!$J$11*'alpha plot'!$J$12*$B48^6)</f>
        <v>1.0009999999999999</v>
      </c>
      <c r="E48" s="2">
        <f>('alpha plot'!$J$7*'alpha plot'!$J$8*'alpha plot'!$J$9*'alpha plot'!$J$10*'alpha plot'!$J$11*'alpha plot'!$J$12*$B48^6)/$D48</f>
        <v>1.583309882578529E-36</v>
      </c>
      <c r="F48" s="2">
        <f>('alpha plot'!$J$7*'alpha plot'!$J$8*'alpha plot'!$J$9*'alpha plot'!$J$10*'alpha plot'!$J$11*$B48^5)/$D48</f>
        <v>3.1591185416267392E-32</v>
      </c>
      <c r="G48" s="2">
        <f>('alpha plot'!$J$7*'alpha plot'!$J$8*'alpha plot'!$J$9*'alpha plot'!$J$10*$B48^4)/$D48</f>
        <v>6.3032701746272783E-28</v>
      </c>
      <c r="H48" s="2">
        <f>('alpha plot'!$J$7*'alpha plot'!$J$8*'alpha plot'!$J$9*$B48^3)/$D48</f>
        <v>1.2576677440501115E-23</v>
      </c>
      <c r="I48" s="2">
        <f>('alpha plot'!$J$7*'alpha plot'!$J$8*$B48^2)/$D48</f>
        <v>2.509377054455113E-19</v>
      </c>
      <c r="J48" s="2">
        <f>('alpha plot'!$J$7*$B48)/$D48</f>
        <v>9.9900099900099987E-4</v>
      </c>
      <c r="K48" s="2">
        <f t="shared" si="2"/>
        <v>0.99900099900099915</v>
      </c>
      <c r="L48" s="1">
        <f t="shared" si="3"/>
        <v>-35.800434077479323</v>
      </c>
      <c r="M48" s="1">
        <f t="shared" si="4"/>
        <v>-31.500434077479319</v>
      </c>
      <c r="N48" s="1">
        <f t="shared" si="5"/>
        <v>-27.200434077479322</v>
      </c>
      <c r="O48" s="1">
        <f t="shared" si="6"/>
        <v>-22.900434077479321</v>
      </c>
      <c r="P48" s="1">
        <f t="shared" si="7"/>
        <v>-18.600434077479321</v>
      </c>
      <c r="Q48" s="1">
        <f t="shared" si="11"/>
        <v>-3.0004340774793183</v>
      </c>
      <c r="R48" s="1">
        <f t="shared" si="12"/>
        <v>-4.3407747931857772E-4</v>
      </c>
    </row>
    <row r="49" spans="2:18" x14ac:dyDescent="0.25">
      <c r="B49" s="2">
        <f t="shared" si="10"/>
        <v>3.9810717055349634E-5</v>
      </c>
      <c r="C49" s="3">
        <v>4.4000000000000004</v>
      </c>
      <c r="D49" s="2">
        <f>(1+'alpha plot'!$J$7*$B49+'alpha plot'!$J$7*'alpha plot'!$J$8*$B49^2+'alpha plot'!$J$7*'alpha plot'!$J$8*'alpha plot'!$J$9*$B49^3+'alpha plot'!$J$7*'alpha plot'!$J$8*'alpha plot'!$J$9*'alpha plot'!$J$10*$B49^4+'alpha plot'!$J$7*'alpha plot'!$J$8*'alpha plot'!$J$9*'alpha plot'!$J$10*'alpha plot'!$J$11*$B49^5+'alpha plot'!$J$7*'alpha plot'!$J$8*'alpha plot'!$J$9*'alpha plot'!$J$10*'alpha plot'!$J$11*'alpha plot'!$J$12*$B49^6)</f>
        <v>1.0007943282347243</v>
      </c>
      <c r="E49" s="2">
        <f>('alpha plot'!$J$7*'alpha plot'!$J$8*'alpha plot'!$J$9*'alpha plot'!$J$10*'alpha plot'!$J$11*'alpha plot'!$J$12*$B49^6)/$D49</f>
        <v>3.9779119377674812E-37</v>
      </c>
      <c r="F49" s="2">
        <f>('alpha plot'!$J$7*'alpha plot'!$J$8*'alpha plot'!$J$9*'alpha plot'!$J$10*'alpha plot'!$J$11*$B49^5)/$D49</f>
        <v>9.9920630222181388E-33</v>
      </c>
      <c r="G49" s="2">
        <f>('alpha plot'!$J$7*'alpha plot'!$J$8*'alpha plot'!$J$9*'alpha plot'!$J$10*$B49^4)/$D49</f>
        <v>2.5098927528298408E-28</v>
      </c>
      <c r="H49" s="2">
        <f>('alpha plot'!$J$7*'alpha plot'!$J$8*'alpha plot'!$J$9*$B49^3)/$D49</f>
        <v>6.3045655503775211E-24</v>
      </c>
      <c r="I49" s="2">
        <f>('alpha plot'!$J$7*'alpha plot'!$J$8*$B49^2)/$D49</f>
        <v>1.5836352662556061E-19</v>
      </c>
      <c r="J49" s="2">
        <f>('alpha plot'!$J$7*$B49)/$D49</f>
        <v>7.9369777816924226E-4</v>
      </c>
      <c r="K49" s="2">
        <f t="shared" si="2"/>
        <v>0.99920630222183082</v>
      </c>
      <c r="L49" s="1">
        <f t="shared" si="3"/>
        <v>-36.400344835431035</v>
      </c>
      <c r="M49" s="1">
        <f t="shared" si="4"/>
        <v>-32.000344835431029</v>
      </c>
      <c r="N49" s="1">
        <f t="shared" si="5"/>
        <v>-27.600344835431031</v>
      </c>
      <c r="O49" s="1">
        <f t="shared" si="6"/>
        <v>-23.200344835431032</v>
      </c>
      <c r="P49" s="1">
        <f t="shared" si="7"/>
        <v>-18.80034483543103</v>
      </c>
      <c r="Q49" s="1">
        <f t="shared" si="11"/>
        <v>-3.1003448354310259</v>
      </c>
      <c r="R49" s="1">
        <f t="shared" si="12"/>
        <v>-3.4483543102525259E-4</v>
      </c>
    </row>
    <row r="50" spans="2:18" x14ac:dyDescent="0.25">
      <c r="B50" s="2">
        <f t="shared" si="10"/>
        <v>3.1622776601683748E-5</v>
      </c>
      <c r="C50" s="3">
        <v>4.5</v>
      </c>
      <c r="D50" s="2">
        <f>(1+'alpha plot'!$J$7*$B50+'alpha plot'!$J$7*'alpha plot'!$J$8*$B50^2+'alpha plot'!$J$7*'alpha plot'!$J$8*'alpha plot'!$J$9*$B50^3+'alpha plot'!$J$7*'alpha plot'!$J$8*'alpha plot'!$J$9*'alpha plot'!$J$10*$B50^4+'alpha plot'!$J$7*'alpha plot'!$J$8*'alpha plot'!$J$9*'alpha plot'!$J$10*'alpha plot'!$J$11*$B50^5+'alpha plot'!$J$7*'alpha plot'!$J$8*'alpha plot'!$J$9*'alpha plot'!$J$10*'alpha plot'!$J$11*'alpha plot'!$J$12*$B50^6)</f>
        <v>1.0006309573444803</v>
      </c>
      <c r="E50" s="2">
        <f>('alpha plot'!$J$7*'alpha plot'!$J$8*'alpha plot'!$J$9*'alpha plot'!$J$10*'alpha plot'!$J$11*'alpha plot'!$J$12*$B50^6)/$D50</f>
        <v>9.9936944051164621E-38</v>
      </c>
      <c r="F50" s="2">
        <f>('alpha plot'!$J$7*'alpha plot'!$J$8*'alpha plot'!$J$9*'alpha plot'!$J$10*'alpha plot'!$J$11*$B50^5)/$D50</f>
        <v>3.1602836559849559E-33</v>
      </c>
      <c r="G50" s="2">
        <f>('alpha plot'!$J$7*'alpha plot'!$J$8*'alpha plot'!$J$9*'alpha plot'!$J$10*$B50^4)/$D50</f>
        <v>9.9936944051164904E-29</v>
      </c>
      <c r="H50" s="2">
        <f>('alpha plot'!$J$7*'alpha plot'!$J$8*'alpha plot'!$J$9*$B50^3)/$D50</f>
        <v>3.1602836559849643E-24</v>
      </c>
      <c r="I50" s="2">
        <f>('alpha plot'!$J$7*'alpha plot'!$J$8*$B50^2)/$D50</f>
        <v>9.9936944051165196E-20</v>
      </c>
      <c r="J50" s="2">
        <f>('alpha plot'!$J$7*$B50)/$D50</f>
        <v>6.3055948833989287E-4</v>
      </c>
      <c r="K50" s="2">
        <f t="shared" si="2"/>
        <v>0.99936944051165999</v>
      </c>
      <c r="L50" s="1">
        <f t="shared" si="3"/>
        <v>-37.000273934881506</v>
      </c>
      <c r="M50" s="1">
        <f t="shared" si="4"/>
        <v>-32.500273934881498</v>
      </c>
      <c r="N50" s="1">
        <f t="shared" si="5"/>
        <v>-28.000273934881502</v>
      </c>
      <c r="O50" s="1">
        <f t="shared" si="6"/>
        <v>-23.500273934881502</v>
      </c>
      <c r="P50" s="1">
        <f t="shared" si="7"/>
        <v>-19.000273934881498</v>
      </c>
      <c r="Q50" s="1">
        <f t="shared" si="11"/>
        <v>-3.2002739348814968</v>
      </c>
      <c r="R50" s="1">
        <f t="shared" si="12"/>
        <v>-2.7393488149652051E-4</v>
      </c>
    </row>
    <row r="51" spans="2:18" x14ac:dyDescent="0.25">
      <c r="B51" s="2">
        <f t="shared" si="10"/>
        <v>2.5118864315095791E-5</v>
      </c>
      <c r="C51" s="3">
        <v>4.5999999999999996</v>
      </c>
      <c r="D51" s="2">
        <f>(1+'alpha plot'!$J$7*$B51+'alpha plot'!$J$7*'alpha plot'!$J$8*$B51^2+'alpha plot'!$J$7*'alpha plot'!$J$8*'alpha plot'!$J$9*$B51^3+'alpha plot'!$J$7*'alpha plot'!$J$8*'alpha plot'!$J$9*'alpha plot'!$J$10*$B51^4+'alpha plot'!$J$7*'alpha plot'!$J$8*'alpha plot'!$J$9*'alpha plot'!$J$10*'alpha plot'!$J$11*$B51^5+'alpha plot'!$J$7*'alpha plot'!$J$8*'alpha plot'!$J$9*'alpha plot'!$J$10*'alpha plot'!$J$11*'alpha plot'!$J$12*$B51^6)</f>
        <v>1.0005011872336274</v>
      </c>
      <c r="E51" s="2">
        <f>('alpha plot'!$J$7*'alpha plot'!$J$8*'alpha plot'!$J$9*'alpha plot'!$J$10*'alpha plot'!$J$11*'alpha plot'!$J$12*$B51^6)/$D51</f>
        <v>2.5106281367390424E-38</v>
      </c>
      <c r="F51" s="2">
        <f>('alpha plot'!$J$7*'alpha plot'!$J$8*'alpha plot'!$J$9*'alpha plot'!$J$10*'alpha plot'!$J$11*$B51^5)/$D51</f>
        <v>9.9949906382917917E-34</v>
      </c>
      <c r="G51" s="2">
        <f>('alpha plot'!$J$7*'alpha plot'!$J$8*'alpha plot'!$J$9*'alpha plot'!$J$10*$B51^4)/$D51</f>
        <v>3.9790774427190404E-29</v>
      </c>
      <c r="H51" s="2">
        <f>('alpha plot'!$J$7*'alpha plot'!$J$8*'alpha plot'!$J$9*$B51^3)/$D51</f>
        <v>1.5840992621341231E-24</v>
      </c>
      <c r="I51" s="2">
        <f>('alpha plot'!$J$7*'alpha plot'!$J$8*$B51^2)/$D51</f>
        <v>6.3064127512409882E-20</v>
      </c>
      <c r="J51" s="2">
        <f>('alpha plot'!$J$7*$B51)/$D51</f>
        <v>5.009361708135984E-4</v>
      </c>
      <c r="K51" s="2">
        <f t="shared" si="2"/>
        <v>0.9994990638291863</v>
      </c>
      <c r="L51" s="1">
        <f t="shared" si="3"/>
        <v>-37.600217608323263</v>
      </c>
      <c r="M51" s="1">
        <f t="shared" si="4"/>
        <v>-33.000217608323268</v>
      </c>
      <c r="N51" s="1">
        <f t="shared" si="5"/>
        <v>-28.400217608323263</v>
      </c>
      <c r="O51" s="1">
        <f t="shared" si="6"/>
        <v>-23.800217608323265</v>
      </c>
      <c r="P51" s="1">
        <f t="shared" si="7"/>
        <v>-19.200217608323264</v>
      </c>
      <c r="Q51" s="1">
        <f t="shared" si="11"/>
        <v>-3.3002176083232619</v>
      </c>
      <c r="R51" s="1">
        <f t="shared" si="12"/>
        <v>-2.1760832326187169E-4</v>
      </c>
    </row>
    <row r="52" spans="2:18" x14ac:dyDescent="0.25">
      <c r="B52" s="2">
        <f t="shared" si="10"/>
        <v>1.9952623149688769E-5</v>
      </c>
      <c r="C52" s="3">
        <v>4.7</v>
      </c>
      <c r="D52" s="2">
        <f>(1+'alpha plot'!$J$7*$B52+'alpha plot'!$J$7*'alpha plot'!$J$8*$B52^2+'alpha plot'!$J$7*'alpha plot'!$J$8*'alpha plot'!$J$9*$B52^3+'alpha plot'!$J$7*'alpha plot'!$J$8*'alpha plot'!$J$9*'alpha plot'!$J$10*$B52^4+'alpha plot'!$J$7*'alpha plot'!$J$8*'alpha plot'!$J$9*'alpha plot'!$J$10*'alpha plot'!$J$11*$B52^5+'alpha plot'!$J$7*'alpha plot'!$J$8*'alpha plot'!$J$9*'alpha plot'!$J$10*'alpha plot'!$J$11*'alpha plot'!$J$12*$B52^6)</f>
        <v>1.0003981071705534</v>
      </c>
      <c r="E52" s="2">
        <f>('alpha plot'!$J$7*'alpha plot'!$J$8*'alpha plot'!$J$9*'alpha plot'!$J$10*'alpha plot'!$J$11*'alpha plot'!$J$12*$B52^6)/$D52</f>
        <v>6.3070625579723898E-39</v>
      </c>
      <c r="F52" s="2">
        <f>('alpha plot'!$J$7*'alpha plot'!$J$8*'alpha plot'!$J$9*'alpha plot'!$J$10*'alpha plot'!$J$11*$B52^5)/$D52</f>
        <v>3.1610192357443337E-34</v>
      </c>
      <c r="G52" s="2">
        <f>('alpha plot'!$J$7*'alpha plot'!$J$8*'alpha plot'!$J$9*'alpha plot'!$J$10*$B52^4)/$D52</f>
        <v>1.5842624862052994E-29</v>
      </c>
      <c r="H52" s="2">
        <f>('alpha plot'!$J$7*'alpha plot'!$J$8*'alpha plot'!$J$9*$B52^3)/$D52</f>
        <v>7.9401213280069964E-25</v>
      </c>
      <c r="I52" s="2">
        <f>('alpha plot'!$J$7*'alpha plot'!$J$8*$B52^2)/$D52</f>
        <v>3.979487443048735E-20</v>
      </c>
      <c r="J52" s="2">
        <f>('alpha plot'!$J$7*$B52)/$D52</f>
        <v>3.9794874430487638E-4</v>
      </c>
      <c r="K52" s="2">
        <f t="shared" si="2"/>
        <v>0.99960205125569523</v>
      </c>
      <c r="L52" s="1">
        <f t="shared" si="3"/>
        <v>-38.200172861340995</v>
      </c>
      <c r="M52" s="1">
        <f t="shared" si="4"/>
        <v>-33.500172861340992</v>
      </c>
      <c r="N52" s="1">
        <f t="shared" si="5"/>
        <v>-28.800172861340997</v>
      </c>
      <c r="O52" s="1">
        <f t="shared" si="6"/>
        <v>-24.100172861340994</v>
      </c>
      <c r="P52" s="1">
        <f t="shared" si="7"/>
        <v>-19.400172861340995</v>
      </c>
      <c r="Q52" s="1">
        <f t="shared" si="11"/>
        <v>-3.4001728613409909</v>
      </c>
      <c r="R52" s="1">
        <f t="shared" si="12"/>
        <v>-1.7286134099037454E-4</v>
      </c>
    </row>
    <row r="53" spans="2:18" x14ac:dyDescent="0.25">
      <c r="B53" s="2">
        <f t="shared" si="10"/>
        <v>1.5848931924611131E-5</v>
      </c>
      <c r="C53" s="3">
        <v>4.8</v>
      </c>
      <c r="D53" s="2">
        <f>(1+'alpha plot'!$J$7*$B53+'alpha plot'!$J$7*'alpha plot'!$J$8*$B53^2+'alpha plot'!$J$7*'alpha plot'!$J$8*'alpha plot'!$J$9*$B53^3+'alpha plot'!$J$7*'alpha plot'!$J$8*'alpha plot'!$J$9*'alpha plot'!$J$10*$B53^4+'alpha plot'!$J$7*'alpha plot'!$J$8*'alpha plot'!$J$9*'alpha plot'!$J$10*'alpha plot'!$J$11*$B53^5+'alpha plot'!$J$7*'alpha plot'!$J$8*'alpha plot'!$J$9*'alpha plot'!$J$10*'alpha plot'!$J$11*'alpha plot'!$J$12*$B53^6)</f>
        <v>1.0003162277660169</v>
      </c>
      <c r="E53" s="2">
        <f>('alpha plot'!$J$7*'alpha plot'!$J$8*'alpha plot'!$J$9*'alpha plot'!$J$10*'alpha plot'!$J$11*'alpha plot'!$J$12*$B53^6)/$D53</f>
        <v>1.5843921636666916E-39</v>
      </c>
      <c r="F53" s="2">
        <f>('alpha plot'!$J$7*'alpha plot'!$J$8*'alpha plot'!$J$9*'alpha plot'!$J$10*'alpha plot'!$J$11*$B53^5)/$D53</f>
        <v>9.9968387220236385E-35</v>
      </c>
      <c r="G53" s="2">
        <f>('alpha plot'!$J$7*'alpha plot'!$J$8*'alpha plot'!$J$9*'alpha plot'!$J$10*$B53^4)/$D53</f>
        <v>6.3075788132448053E-30</v>
      </c>
      <c r="H53" s="2">
        <f>('alpha plot'!$J$7*'alpha plot'!$J$8*'alpha plot'!$J$9*$B53^3)/$D53</f>
        <v>3.9798131781044721E-25</v>
      </c>
      <c r="I53" s="2">
        <f>('alpha plot'!$J$7*'alpha plot'!$J$8*$B53^2)/$D53</f>
        <v>2.5110923543840767E-20</v>
      </c>
      <c r="J53" s="2">
        <f>('alpha plot'!$J$7*$B53)/$D53</f>
        <v>3.1612779762961771E-4</v>
      </c>
      <c r="K53" s="2">
        <f t="shared" si="2"/>
        <v>0.99968387220237032</v>
      </c>
      <c r="L53" s="1">
        <f t="shared" si="3"/>
        <v>-38.800137314263658</v>
      </c>
      <c r="M53" s="1">
        <f t="shared" si="4"/>
        <v>-34.000137314263661</v>
      </c>
      <c r="N53" s="1">
        <f t="shared" si="5"/>
        <v>-29.20013731426366</v>
      </c>
      <c r="O53" s="1">
        <f t="shared" si="6"/>
        <v>-24.40013731426366</v>
      </c>
      <c r="P53" s="1">
        <f t="shared" si="7"/>
        <v>-19.600137314263662</v>
      </c>
      <c r="Q53" s="1">
        <f t="shared" si="11"/>
        <v>-3.5001373142636583</v>
      </c>
      <c r="R53" s="1">
        <f t="shared" si="12"/>
        <v>-1.373142636584193E-4</v>
      </c>
    </row>
    <row r="54" spans="2:18" x14ac:dyDescent="0.25">
      <c r="B54" s="2">
        <f t="shared" si="10"/>
        <v>1.2589254117941658E-5</v>
      </c>
      <c r="C54" s="3">
        <v>4.9000000000000004</v>
      </c>
      <c r="D54" s="2">
        <f>(1+'alpha plot'!$J$7*$B54+'alpha plot'!$J$7*'alpha plot'!$J$8*$B54^2+'alpha plot'!$J$7*'alpha plot'!$J$8*'alpha plot'!$J$9*$B54^3+'alpha plot'!$J$7*'alpha plot'!$J$8*'alpha plot'!$J$9*'alpha plot'!$J$10*$B54^4+'alpha plot'!$J$7*'alpha plot'!$J$8*'alpha plot'!$J$9*'alpha plot'!$J$10*'alpha plot'!$J$11*$B54^5+'alpha plot'!$J$7*'alpha plot'!$J$8*'alpha plot'!$J$9*'alpha plot'!$J$10*'alpha plot'!$J$11*'alpha plot'!$J$12*$B54^6)</f>
        <v>1.0002511886431509</v>
      </c>
      <c r="E54" s="2">
        <f>('alpha plot'!$J$7*'alpha plot'!$J$8*'alpha plot'!$J$9*'alpha plot'!$J$10*'alpha plot'!$J$11*'alpha plot'!$J$12*$B54^6)/$D54</f>
        <v>3.9800719566604873E-40</v>
      </c>
      <c r="F54" s="2">
        <f>('alpha plot'!$J$7*'alpha plot'!$J$8*'alpha plot'!$J$9*'alpha plot'!$J$10*'alpha plot'!$J$11*$B54^5)/$D54</f>
        <v>3.1614835314097455E-35</v>
      </c>
      <c r="G54" s="2">
        <f>('alpha plot'!$J$7*'alpha plot'!$J$8*'alpha plot'!$J$9*'alpha plot'!$J$10*$B54^4)/$D54</f>
        <v>2.511255632614594E-30</v>
      </c>
      <c r="H54" s="2">
        <f>('alpha plot'!$J$7*'alpha plot'!$J$8*'alpha plot'!$J$9*$B54^3)/$D54</f>
        <v>1.9947612535961616E-25</v>
      </c>
      <c r="I54" s="2">
        <f>('alpha plot'!$J$7*'alpha plot'!$J$8*$B54^2)/$D54</f>
        <v>1.5844951852654357E-20</v>
      </c>
      <c r="J54" s="2">
        <f>('alpha plot'!$J$7*$B54)/$D54</f>
        <v>2.5112556326146172E-4</v>
      </c>
      <c r="K54" s="2">
        <f t="shared" si="2"/>
        <v>0.99974887443673865</v>
      </c>
      <c r="L54" s="1">
        <f t="shared" si="3"/>
        <v>-39.400109076142869</v>
      </c>
      <c r="M54" s="1">
        <f t="shared" si="4"/>
        <v>-34.50010907614287</v>
      </c>
      <c r="N54" s="1">
        <f t="shared" si="5"/>
        <v>-29.600109076142871</v>
      </c>
      <c r="O54" s="1">
        <f t="shared" si="6"/>
        <v>-24.700109076142869</v>
      </c>
      <c r="P54" s="1">
        <f t="shared" si="7"/>
        <v>-19.800109076142871</v>
      </c>
      <c r="Q54" s="1">
        <f t="shared" si="11"/>
        <v>-3.6001090761428669</v>
      </c>
      <c r="R54" s="1">
        <f t="shared" si="12"/>
        <v>-1.0907614286645997E-4</v>
      </c>
    </row>
    <row r="55" spans="2:18" x14ac:dyDescent="0.25">
      <c r="B55" s="2">
        <f t="shared" si="10"/>
        <v>1.0000000000000001E-5</v>
      </c>
      <c r="C55" s="3">
        <v>5</v>
      </c>
      <c r="D55" s="2">
        <f>(1+'alpha plot'!$J$7*$B55+'alpha plot'!$J$7*'alpha plot'!$J$8*$B55^2+'alpha plot'!$J$7*'alpha plot'!$J$8*'alpha plot'!$J$9*$B55^3+'alpha plot'!$J$7*'alpha plot'!$J$8*'alpha plot'!$J$9*'alpha plot'!$J$10*$B55^4+'alpha plot'!$J$7*'alpha plot'!$J$8*'alpha plot'!$J$9*'alpha plot'!$J$10*'alpha plot'!$J$11*$B55^5+'alpha plot'!$J$7*'alpha plot'!$J$8*'alpha plot'!$J$9*'alpha plot'!$J$10*'alpha plot'!$J$11*'alpha plot'!$J$12*$B55^6)</f>
        <v>1.0001995262314969</v>
      </c>
      <c r="E55" s="2">
        <f>('alpha plot'!$J$7*'alpha plot'!$J$8*'alpha plot'!$J$9*'alpha plot'!$J$10*'alpha plot'!$J$11*'alpha plot'!$J$12*$B55^6)/$D55</f>
        <v>9.9980051357127388E-41</v>
      </c>
      <c r="F55" s="2">
        <f>('alpha plot'!$J$7*'alpha plot'!$J$8*'alpha plot'!$J$9*'alpha plot'!$J$10*'alpha plot'!$J$11*$B55^5)/$D55</f>
        <v>9.998005135712737E-36</v>
      </c>
      <c r="G55" s="2">
        <f>('alpha plot'!$J$7*'alpha plot'!$J$8*'alpha plot'!$J$9*'alpha plot'!$J$10*$B55^4)/$D55</f>
        <v>9.9980051357127362E-31</v>
      </c>
      <c r="H55" s="2">
        <f>('alpha plot'!$J$7*'alpha plot'!$J$8*'alpha plot'!$J$9*$B55^3)/$D55</f>
        <v>9.9980051357127341E-26</v>
      </c>
      <c r="I55" s="2">
        <f>('alpha plot'!$J$7*'alpha plot'!$J$8*$B55^2)/$D55</f>
        <v>9.9980051357127331E-21</v>
      </c>
      <c r="J55" s="2">
        <f>('alpha plot'!$J$7*$B55)/$D55</f>
        <v>1.9948642872153049E-4</v>
      </c>
      <c r="K55" s="2">
        <f t="shared" si="2"/>
        <v>0.99980051357127853</v>
      </c>
      <c r="L55" s="1">
        <f t="shared" si="3"/>
        <v>-40.000086644497699</v>
      </c>
      <c r="M55" s="1">
        <f t="shared" si="4"/>
        <v>-35.000086644497699</v>
      </c>
      <c r="N55" s="1">
        <f t="shared" si="5"/>
        <v>-30.000086644497699</v>
      </c>
      <c r="O55" s="1">
        <f t="shared" si="6"/>
        <v>-25.000086644497699</v>
      </c>
      <c r="P55" s="1">
        <f t="shared" si="7"/>
        <v>-20.000086644497699</v>
      </c>
      <c r="Q55" s="1">
        <f t="shared" si="11"/>
        <v>-3.7000866444976963</v>
      </c>
      <c r="R55" s="1">
        <f t="shared" si="12"/>
        <v>-8.6644497696391592E-5</v>
      </c>
    </row>
    <row r="56" spans="2:18" x14ac:dyDescent="0.25">
      <c r="B56" s="2">
        <f t="shared" si="10"/>
        <v>7.9432823472428065E-6</v>
      </c>
      <c r="C56" s="3">
        <v>5.0999999999999996</v>
      </c>
      <c r="D56" s="2">
        <f>(1+'alpha plot'!$J$7*$B56+'alpha plot'!$J$7*'alpha plot'!$J$8*$B56^2+'alpha plot'!$J$7*'alpha plot'!$J$8*'alpha plot'!$J$9*$B56^3+'alpha plot'!$J$7*'alpha plot'!$J$8*'alpha plot'!$J$9*'alpha plot'!$J$10*$B56^4+'alpha plot'!$J$7*'alpha plot'!$J$8*'alpha plot'!$J$9*'alpha plot'!$J$10*'alpha plot'!$J$11*$B56^5+'alpha plot'!$J$7*'alpha plot'!$J$8*'alpha plot'!$J$9*'alpha plot'!$J$10*'alpha plot'!$J$11*'alpha plot'!$J$12*$B56^6)</f>
        <v>1.0001584893192461</v>
      </c>
      <c r="E56" s="2">
        <f>('alpha plot'!$J$7*'alpha plot'!$J$8*'alpha plot'!$J$9*'alpha plot'!$J$10*'alpha plot'!$J$11*'alpha plot'!$J$12*$B56^6)/$D56</f>
        <v>2.5114883874247333E-41</v>
      </c>
      <c r="F56" s="2">
        <f>('alpha plot'!$J$7*'alpha plot'!$J$8*'alpha plot'!$J$9*'alpha plot'!$J$10*'alpha plot'!$J$11*$B56^5)/$D56</f>
        <v>3.1617765523549547E-36</v>
      </c>
      <c r="G56" s="2">
        <f>('alpha plot'!$J$7*'alpha plot'!$J$8*'alpha plot'!$J$9*'alpha plot'!$J$10*$B56^4)/$D56</f>
        <v>3.9804408481746084E-31</v>
      </c>
      <c r="H56" s="2">
        <f>('alpha plot'!$J$7*'alpha plot'!$J$8*'alpha plot'!$J$9*$B56^3)/$D56</f>
        <v>5.0110781339105478E-26</v>
      </c>
      <c r="I56" s="2">
        <f>('alpha plot'!$J$7*'alpha plot'!$J$8*$B56^2)/$D56</f>
        <v>6.3085736032660901E-21</v>
      </c>
      <c r="J56" s="2">
        <f>('alpha plot'!$J$7*$B56)/$D56</f>
        <v>1.5846420436223702E-4</v>
      </c>
      <c r="K56" s="2">
        <f t="shared" si="2"/>
        <v>0.99984153579563773</v>
      </c>
      <c r="L56" s="1">
        <f t="shared" si="3"/>
        <v>-40.600068825582881</v>
      </c>
      <c r="M56" s="1">
        <f t="shared" si="4"/>
        <v>-35.500068825582879</v>
      </c>
      <c r="N56" s="1">
        <f t="shared" si="5"/>
        <v>-30.400068825582878</v>
      </c>
      <c r="O56" s="1">
        <f t="shared" si="6"/>
        <v>-25.300068825582876</v>
      </c>
      <c r="P56" s="1">
        <f t="shared" si="7"/>
        <v>-20.200068825582875</v>
      </c>
      <c r="Q56" s="1">
        <f t="shared" si="11"/>
        <v>-3.8000688255828736</v>
      </c>
      <c r="R56" s="1">
        <f t="shared" si="12"/>
        <v>-6.8825582873373894E-5</v>
      </c>
    </row>
    <row r="57" spans="2:18" x14ac:dyDescent="0.25">
      <c r="B57" s="2">
        <f t="shared" si="10"/>
        <v>6.3095734448019212E-6</v>
      </c>
      <c r="C57" s="3">
        <v>5.2</v>
      </c>
      <c r="D57" s="2">
        <f>(1+'alpha plot'!$J$7*$B57+'alpha plot'!$J$7*'alpha plot'!$J$8*$B57^2+'alpha plot'!$J$7*'alpha plot'!$J$8*'alpha plot'!$J$9*$B57^3+'alpha plot'!$J$7*'alpha plot'!$J$8*'alpha plot'!$J$9*'alpha plot'!$J$10*$B57^4+'alpha plot'!$J$7*'alpha plot'!$J$8*'alpha plot'!$J$9*'alpha plot'!$J$10*'alpha plot'!$J$11*$B57^5+'alpha plot'!$J$7*'alpha plot'!$J$8*'alpha plot'!$J$9*'alpha plot'!$J$10*'alpha plot'!$J$11*'alpha plot'!$J$12*$B57^6)</f>
        <v>1.0001258925411793</v>
      </c>
      <c r="E57" s="2">
        <f>('alpha plot'!$J$7*'alpha plot'!$J$8*'alpha plot'!$J$9*'alpha plot'!$J$10*'alpha plot'!$J$11*'alpha plot'!$J$12*$B57^6)/$D57</f>
        <v>6.308779216554521E-42</v>
      </c>
      <c r="F57" s="2">
        <f>('alpha plot'!$J$7*'alpha plot'!$J$8*'alpha plot'!$J$9*'alpha plot'!$J$10*'alpha plot'!$J$11*$B57^5)/$D57</f>
        <v>9.9987412330574351E-37</v>
      </c>
      <c r="G57" s="2">
        <f>('alpha plot'!$J$7*'alpha plot'!$J$8*'alpha plot'!$J$9*'alpha plot'!$J$10*$B57^4)/$D57</f>
        <v>1.5846936913452996E-31</v>
      </c>
      <c r="H57" s="2">
        <f>('alpha plot'!$J$7*'alpha plot'!$J$8*'alpha plot'!$J$9*$B57^3)/$D57</f>
        <v>2.5115702435492427E-26</v>
      </c>
      <c r="I57" s="2">
        <f>('alpha plot'!$J$7*'alpha plot'!$J$8*$B57^2)/$D57</f>
        <v>3.9805705813891032E-21</v>
      </c>
      <c r="J57" s="2">
        <f>('alpha plot'!$J$7*$B57)/$D57</f>
        <v>1.2587669424250311E-4</v>
      </c>
      <c r="K57" s="2">
        <f t="shared" si="2"/>
        <v>0.99987412330575753</v>
      </c>
      <c r="L57" s="1">
        <f t="shared" si="3"/>
        <v>-41.200054670994689</v>
      </c>
      <c r="M57" s="1">
        <f t="shared" si="4"/>
        <v>-36.000054670994693</v>
      </c>
      <c r="N57" s="1">
        <f t="shared" si="5"/>
        <v>-30.80005467099469</v>
      </c>
      <c r="O57" s="1">
        <f t="shared" si="6"/>
        <v>-25.600054670994687</v>
      </c>
      <c r="P57" s="1">
        <f t="shared" si="7"/>
        <v>-20.400054670994688</v>
      </c>
      <c r="Q57" s="1">
        <f t="shared" si="11"/>
        <v>-3.9000546709946846</v>
      </c>
      <c r="R57" s="1">
        <f t="shared" si="12"/>
        <v>-5.4670994683959497E-5</v>
      </c>
    </row>
    <row r="58" spans="2:18" x14ac:dyDescent="0.25">
      <c r="B58" s="2">
        <f t="shared" si="10"/>
        <v>5.011872336272719E-6</v>
      </c>
      <c r="C58" s="3">
        <v>5.3</v>
      </c>
      <c r="D58" s="2">
        <f>(1+'alpha plot'!$J$7*$B58+'alpha plot'!$J$7*'alpha plot'!$J$8*$B58^2+'alpha plot'!$J$7*'alpha plot'!$J$8*'alpha plot'!$J$9*$B58^3+'alpha plot'!$J$7*'alpha plot'!$J$8*'alpha plot'!$J$9*'alpha plot'!$J$10*$B58^4+'alpha plot'!$J$7*'alpha plot'!$J$8*'alpha plot'!$J$9*'alpha plot'!$J$10*'alpha plot'!$J$11*$B58^5+'alpha plot'!$J$7*'alpha plot'!$J$8*'alpha plot'!$J$9*'alpha plot'!$J$10*'alpha plot'!$J$11*'alpha plot'!$J$12*$B58^6)</f>
        <v>1.0001</v>
      </c>
      <c r="E58" s="2">
        <f>('alpha plot'!$J$7*'alpha plot'!$J$8*'alpha plot'!$J$9*'alpha plot'!$J$10*'alpha plot'!$J$11*'alpha plot'!$J$12*$B58^6)/$D58</f>
        <v>1.5847347189891989E-42</v>
      </c>
      <c r="F58" s="2">
        <f>('alpha plot'!$J$7*'alpha plot'!$J$8*'alpha plot'!$J$9*'alpha plot'!$J$10*'alpha plot'!$J$11*$B58^5)/$D58</f>
        <v>3.1619614640219481E-37</v>
      </c>
      <c r="G58" s="2">
        <f>('alpha plot'!$J$7*'alpha plot'!$J$8*'alpha plot'!$J$9*'alpha plot'!$J$10*$B58^4)/$D58</f>
        <v>6.3089425505468248E-32</v>
      </c>
      <c r="H58" s="2">
        <f>('alpha plot'!$J$7*'alpha plot'!$J$8*'alpha plot'!$J$9*$B58^3)/$D58</f>
        <v>1.2587995318409734E-26</v>
      </c>
      <c r="I58" s="2">
        <f>('alpha plot'!$J$7*'alpha plot'!$J$8*$B58^2)/$D58</f>
        <v>2.5116352679827644E-21</v>
      </c>
      <c r="J58" s="2">
        <f>('alpha plot'!$J$7*$B58)/$D58</f>
        <v>9.9990000999899975E-5</v>
      </c>
      <c r="K58" s="2">
        <f t="shared" si="2"/>
        <v>0.99990000999900008</v>
      </c>
      <c r="L58" s="1">
        <f t="shared" si="3"/>
        <v>-41.800043427276869</v>
      </c>
      <c r="M58" s="1">
        <f t="shared" si="4"/>
        <v>-36.500043427276864</v>
      </c>
      <c r="N58" s="1">
        <f t="shared" si="5"/>
        <v>-31.200043427276867</v>
      </c>
      <c r="O58" s="1">
        <f t="shared" si="6"/>
        <v>-25.900043427276866</v>
      </c>
      <c r="P58" s="1">
        <f t="shared" si="7"/>
        <v>-20.600043427276866</v>
      </c>
      <c r="Q58" s="1">
        <f t="shared" si="11"/>
        <v>-4.0000434272768626</v>
      </c>
      <c r="R58" s="1">
        <f t="shared" si="12"/>
        <v>-4.3427276862676851E-5</v>
      </c>
    </row>
    <row r="59" spans="2:18" x14ac:dyDescent="0.25">
      <c r="B59" s="2">
        <f t="shared" si="10"/>
        <v>3.9810717055349657E-6</v>
      </c>
      <c r="C59" s="3">
        <v>5.4</v>
      </c>
      <c r="D59" s="2">
        <f>(1+'alpha plot'!$J$7*$B59+'alpha plot'!$J$7*'alpha plot'!$J$8*$B59^2+'alpha plot'!$J$7*'alpha plot'!$J$8*'alpha plot'!$J$9*$B59^3+'alpha plot'!$J$7*'alpha plot'!$J$8*'alpha plot'!$J$9*'alpha plot'!$J$10*$B59^4+'alpha plot'!$J$7*'alpha plot'!$J$8*'alpha plot'!$J$9*'alpha plot'!$J$10*'alpha plot'!$J$11*$B59^5+'alpha plot'!$J$7*'alpha plot'!$J$8*'alpha plot'!$J$9*'alpha plot'!$J$10*'alpha plot'!$J$11*'alpha plot'!$J$12*$B59^6)</f>
        <v>1.0000794328234723</v>
      </c>
      <c r="E59" s="2">
        <f>('alpha plot'!$J$7*'alpha plot'!$J$8*'alpha plot'!$J$9*'alpha plot'!$J$10*'alpha plot'!$J$11*'alpha plot'!$J$12*$B59^6)/$D59</f>
        <v>3.9807555028857643E-43</v>
      </c>
      <c r="F59" s="2">
        <f>('alpha plot'!$J$7*'alpha plot'!$J$8*'alpha plot'!$J$9*'alpha plot'!$J$10*'alpha plot'!$J$11*$B59^5)/$D59</f>
        <v>9.9992057348558621E-38</v>
      </c>
      <c r="G59" s="2">
        <f>('alpha plot'!$J$7*'alpha plot'!$J$8*'alpha plot'!$J$9*'alpha plot'!$J$10*$B59^4)/$D59</f>
        <v>2.5116869211257267E-32</v>
      </c>
      <c r="H59" s="2">
        <f>('alpha plot'!$J$7*'alpha plot'!$J$8*'alpha plot'!$J$9*$B59^3)/$D59</f>
        <v>6.3090722973757955E-27</v>
      </c>
      <c r="I59" s="2">
        <f>('alpha plot'!$J$7*'alpha plot'!$J$8*$B59^2)/$D59</f>
        <v>1.5847673099191264E-21</v>
      </c>
      <c r="J59" s="2">
        <f>('alpha plot'!$J$7*$B59)/$D59</f>
        <v>7.9426514400130681E-5</v>
      </c>
      <c r="K59" s="2">
        <f t="shared" si="2"/>
        <v>0.99992057348559993</v>
      </c>
      <c r="L59" s="1">
        <f t="shared" si="3"/>
        <v>-42.40003449586689</v>
      </c>
      <c r="M59" s="1">
        <f t="shared" si="4"/>
        <v>-37.000034495866885</v>
      </c>
      <c r="N59" s="1">
        <f t="shared" si="5"/>
        <v>-31.600034495866886</v>
      </c>
      <c r="O59" s="1">
        <f t="shared" si="6"/>
        <v>-26.200034495866888</v>
      </c>
      <c r="P59" s="1">
        <f t="shared" si="7"/>
        <v>-20.800034495866885</v>
      </c>
      <c r="Q59" s="1">
        <f t="shared" si="11"/>
        <v>-4.1000344958668826</v>
      </c>
      <c r="R59" s="1">
        <f t="shared" si="12"/>
        <v>-3.4495866882129801E-5</v>
      </c>
    </row>
    <row r="60" spans="2:18" x14ac:dyDescent="0.25">
      <c r="B60" s="2">
        <f t="shared" si="10"/>
        <v>3.1622776601683767E-6</v>
      </c>
      <c r="C60" s="3">
        <v>5.5</v>
      </c>
      <c r="D60" s="2">
        <f>(1+'alpha plot'!$J$7*$B60+'alpha plot'!$J$7*'alpha plot'!$J$8*$B60^2+'alpha plot'!$J$7*'alpha plot'!$J$8*'alpha plot'!$J$9*$B60^3+'alpha plot'!$J$7*'alpha plot'!$J$8*'alpha plot'!$J$9*'alpha plot'!$J$10*$B60^4+'alpha plot'!$J$7*'alpha plot'!$J$8*'alpha plot'!$J$9*'alpha plot'!$J$10*'alpha plot'!$J$11*$B60^5+'alpha plot'!$J$7*'alpha plot'!$J$8*'alpha plot'!$J$9*'alpha plot'!$J$10*'alpha plot'!$J$11*'alpha plot'!$J$12*$B60^6)</f>
        <v>1.0000630957344481</v>
      </c>
      <c r="E60" s="2">
        <f>('alpha plot'!$J$7*'alpha plot'!$J$8*'alpha plot'!$J$9*'alpha plot'!$J$10*'alpha plot'!$J$11*'alpha plot'!$J$12*$B60^6)/$D60</f>
        <v>9.9993690824636223E-44</v>
      </c>
      <c r="F60" s="2">
        <f>('alpha plot'!$J$7*'alpha plot'!$J$8*'alpha plot'!$J$9*'alpha plot'!$J$10*'alpha plot'!$J$11*$B60^5)/$D60</f>
        <v>3.1620781465253119E-38</v>
      </c>
      <c r="G60" s="2">
        <f>('alpha plot'!$J$7*'alpha plot'!$J$8*'alpha plot'!$J$9*'alpha plot'!$J$10*$B60^4)/$D60</f>
        <v>9.9993690824636385E-33</v>
      </c>
      <c r="H60" s="2">
        <f>('alpha plot'!$J$7*'alpha plot'!$J$8*'alpha plot'!$J$9*$B60^3)/$D60</f>
        <v>3.1620781465253179E-27</v>
      </c>
      <c r="I60" s="2">
        <f>('alpha plot'!$J$7*'alpha plot'!$J$8*$B60^2)/$D60</f>
        <v>9.9993690824636551E-22</v>
      </c>
      <c r="J60" s="2">
        <f>('alpha plot'!$J$7*$B60)/$D60</f>
        <v>6.3091753627486543E-5</v>
      </c>
      <c r="K60" s="2">
        <f t="shared" si="2"/>
        <v>0.99993690824637249</v>
      </c>
      <c r="L60" s="1">
        <f t="shared" si="3"/>
        <v>-43.000027401264866</v>
      </c>
      <c r="M60" s="1">
        <f t="shared" si="4"/>
        <v>-37.500027401264866</v>
      </c>
      <c r="N60" s="1">
        <f t="shared" si="5"/>
        <v>-32.000027401264866</v>
      </c>
      <c r="O60" s="1">
        <f t="shared" si="6"/>
        <v>-26.500027401264862</v>
      </c>
      <c r="P60" s="1">
        <f t="shared" si="7"/>
        <v>-21.000027401264862</v>
      </c>
      <c r="Q60" s="1">
        <f t="shared" si="11"/>
        <v>-4.20002740126486</v>
      </c>
      <c r="R60" s="1">
        <f t="shared" si="12"/>
        <v>-2.7401264860042055E-5</v>
      </c>
    </row>
    <row r="61" spans="2:18" x14ac:dyDescent="0.25">
      <c r="B61" s="2">
        <f t="shared" si="10"/>
        <v>2.5118864315095806E-6</v>
      </c>
      <c r="C61" s="3">
        <v>5.6</v>
      </c>
      <c r="D61" s="2">
        <f>(1+'alpha plot'!$J$7*$B61+'alpha plot'!$J$7*'alpha plot'!$J$8*$B61^2+'alpha plot'!$J$7*'alpha plot'!$J$8*'alpha plot'!$J$9*$B61^3+'alpha plot'!$J$7*'alpha plot'!$J$8*'alpha plot'!$J$9*'alpha plot'!$J$10*$B61^4+'alpha plot'!$J$7*'alpha plot'!$J$8*'alpha plot'!$J$9*'alpha plot'!$J$10*'alpha plot'!$J$11*$B61^5+'alpha plot'!$J$7*'alpha plot'!$J$8*'alpha plot'!$J$9*'alpha plot'!$J$10*'alpha plot'!$J$11*'alpha plot'!$J$12*$B61^6)</f>
        <v>1.0000501187233628</v>
      </c>
      <c r="E61" s="2">
        <f>('alpha plot'!$J$7*'alpha plot'!$J$8*'alpha plot'!$J$9*'alpha plot'!$J$10*'alpha plot'!$J$11*'alpha plot'!$J$12*$B61^6)/$D61</f>
        <v>2.5117605452776468E-44</v>
      </c>
      <c r="F61" s="2">
        <f>('alpha plot'!$J$7*'alpha plot'!$J$8*'alpha plot'!$J$9*'alpha plot'!$J$10*'alpha plot'!$J$11*$B61^5)/$D61</f>
        <v>9.9994988378839324E-39</v>
      </c>
      <c r="G61" s="2">
        <f>('alpha plot'!$J$7*'alpha plot'!$J$8*'alpha plot'!$J$9*'alpha plot'!$J$10*$B61^4)/$D61</f>
        <v>3.9808721893029551E-33</v>
      </c>
      <c r="H61" s="2">
        <f>('alpha plot'!$J$7*'alpha plot'!$J$8*'alpha plot'!$J$9*$B61^3)/$D61</f>
        <v>1.5848137636185058E-27</v>
      </c>
      <c r="I61" s="2">
        <f>('alpha plot'!$J$7*'alpha plot'!$J$8*$B61^2)/$D61</f>
        <v>6.3092572328840218E-22</v>
      </c>
      <c r="J61" s="2">
        <f>('alpha plot'!$J$7*$B61)/$D61</f>
        <v>5.0116211602181977E-5</v>
      </c>
      <c r="K61" s="2">
        <f t="shared" si="2"/>
        <v>0.99994988378839778</v>
      </c>
      <c r="L61" s="1">
        <f t="shared" si="3"/>
        <v>-43.600021765739569</v>
      </c>
      <c r="M61" s="1">
        <f t="shared" si="4"/>
        <v>-38.000021765739568</v>
      </c>
      <c r="N61" s="1">
        <f t="shared" si="5"/>
        <v>-32.400021765739567</v>
      </c>
      <c r="O61" s="1">
        <f t="shared" si="6"/>
        <v>-26.800021765739569</v>
      </c>
      <c r="P61" s="1">
        <f t="shared" si="7"/>
        <v>-21.200021765739567</v>
      </c>
      <c r="Q61" s="1">
        <f t="shared" si="11"/>
        <v>-4.3000217657395652</v>
      </c>
      <c r="R61" s="1">
        <f t="shared" si="12"/>
        <v>-2.1765739565502524E-5</v>
      </c>
    </row>
    <row r="62" spans="2:18" x14ac:dyDescent="0.25">
      <c r="B62" s="2">
        <f t="shared" si="10"/>
        <v>1.9952623149688749E-6</v>
      </c>
      <c r="C62" s="3">
        <v>5.7</v>
      </c>
      <c r="D62" s="2">
        <f>(1+'alpha plot'!$J$7*$B62+'alpha plot'!$J$7*'alpha plot'!$J$8*$B62^2+'alpha plot'!$J$7*'alpha plot'!$J$8*'alpha plot'!$J$9*$B62^3+'alpha plot'!$J$7*'alpha plot'!$J$8*'alpha plot'!$J$9*'alpha plot'!$J$10*$B62^4+'alpha plot'!$J$7*'alpha plot'!$J$8*'alpha plot'!$J$9*'alpha plot'!$J$10*'alpha plot'!$J$11*$B62^5+'alpha plot'!$J$7*'alpha plot'!$J$8*'alpha plot'!$J$9*'alpha plot'!$J$10*'alpha plot'!$J$11*'alpha plot'!$J$12*$B62^6)</f>
        <v>1.0000398107170554</v>
      </c>
      <c r="E62" s="2">
        <f>('alpha plot'!$J$7*'alpha plot'!$J$8*'alpha plot'!$J$9*'alpha plot'!$J$10*'alpha plot'!$J$11*'alpha plot'!$J$12*$B62^6)/$D62</f>
        <v>6.3093222661582595E-45</v>
      </c>
      <c r="F62" s="2">
        <f>('alpha plot'!$J$7*'alpha plot'!$J$8*'alpha plot'!$J$9*'alpha plot'!$J$10*'alpha plot'!$J$11*$B62^5)/$D62</f>
        <v>3.1621517726388183E-39</v>
      </c>
      <c r="G62" s="2">
        <f>('alpha plot'!$J$7*'alpha plot'!$J$8*'alpha plot'!$J$9*'alpha plot'!$J$10*$B62^4)/$D62</f>
        <v>1.5848300992384284E-33</v>
      </c>
      <c r="H62" s="2">
        <f>('alpha plot'!$J$7*'alpha plot'!$J$8*'alpha plot'!$J$9*$B62^3)/$D62</f>
        <v>7.9429661320654527E-28</v>
      </c>
      <c r="I62" s="2">
        <f>('alpha plot'!$J$7*'alpha plot'!$J$8*$B62^2)/$D62</f>
        <v>3.9809132225250082E-22</v>
      </c>
      <c r="J62" s="2">
        <f>('alpha plot'!$J$7*$B62)/$D62</f>
        <v>3.9809132225250407E-5</v>
      </c>
      <c r="K62" s="2">
        <f t="shared" si="2"/>
        <v>0.99996019086777466</v>
      </c>
      <c r="L62" s="1">
        <f t="shared" si="3"/>
        <v>-44.200017289230601</v>
      </c>
      <c r="M62" s="1">
        <f t="shared" si="4"/>
        <v>-38.500017289230598</v>
      </c>
      <c r="N62" s="1">
        <f t="shared" si="5"/>
        <v>-32.800017289230595</v>
      </c>
      <c r="O62" s="1">
        <f t="shared" si="6"/>
        <v>-27.100017289230596</v>
      </c>
      <c r="P62" s="1">
        <f t="shared" si="7"/>
        <v>-21.400017289230597</v>
      </c>
      <c r="Q62" s="1">
        <f t="shared" si="11"/>
        <v>-4.4000172892305924</v>
      </c>
      <c r="R62" s="1">
        <f t="shared" si="12"/>
        <v>-1.7289230591740303E-5</v>
      </c>
    </row>
    <row r="63" spans="2:18" x14ac:dyDescent="0.25">
      <c r="B63" s="2">
        <f t="shared" si="10"/>
        <v>1.5848931924611111E-6</v>
      </c>
      <c r="C63" s="3">
        <v>5.8</v>
      </c>
      <c r="D63" s="2">
        <f>(1+'alpha plot'!$J$7*$B63+'alpha plot'!$J$7*'alpha plot'!$J$8*$B63^2+'alpha plot'!$J$7*'alpha plot'!$J$8*'alpha plot'!$J$9*$B63^3+'alpha plot'!$J$7*'alpha plot'!$J$8*'alpha plot'!$J$9*'alpha plot'!$J$10*$B63^4+'alpha plot'!$J$7*'alpha plot'!$J$8*'alpha plot'!$J$9*'alpha plot'!$J$10*'alpha plot'!$J$11*$B63^5+'alpha plot'!$J$7*'alpha plot'!$J$8*'alpha plot'!$J$9*'alpha plot'!$J$10*'alpha plot'!$J$11*'alpha plot'!$J$12*$B63^6)</f>
        <v>1.0000316227766017</v>
      </c>
      <c r="E63" s="2">
        <f>('alpha plot'!$J$7*'alpha plot'!$J$8*'alpha plot'!$J$9*'alpha plot'!$J$10*'alpha plot'!$J$11*'alpha plot'!$J$12*$B63^6)/$D63</f>
        <v>1.5848430753225711E-45</v>
      </c>
      <c r="F63" s="2">
        <f>('alpha plot'!$J$7*'alpha plot'!$J$8*'alpha plot'!$J$9*'alpha plot'!$J$10*'alpha plot'!$J$11*$B63^5)/$D63</f>
        <v>9.9996837822335377E-40</v>
      </c>
      <c r="G63" s="2">
        <f>('alpha plot'!$J$7*'alpha plot'!$J$8*'alpha plot'!$J$9*'alpha plot'!$J$10*$B63^4)/$D63</f>
        <v>6.3093739248797381E-34</v>
      </c>
      <c r="H63" s="2">
        <f>('alpha plot'!$J$7*'alpha plot'!$J$8*'alpha plot'!$J$9*$B63^3)/$D63</f>
        <v>3.9809458169747E-28</v>
      </c>
      <c r="I63" s="2">
        <f>('alpha plot'!$J$7*'alpha plot'!$J$8*$B63^2)/$D63</f>
        <v>2.5118070011978939E-22</v>
      </c>
      <c r="J63" s="2">
        <f>('alpha plot'!$J$7*$B63)/$D63</f>
        <v>3.1621776633305539E-5</v>
      </c>
      <c r="K63" s="2">
        <f t="shared" si="2"/>
        <v>0.99996837822336659</v>
      </c>
      <c r="L63" s="1">
        <f t="shared" si="3"/>
        <v>-44.800013733380247</v>
      </c>
      <c r="M63" s="1">
        <f t="shared" si="4"/>
        <v>-39.000013733380243</v>
      </c>
      <c r="N63" s="1">
        <f t="shared" si="5"/>
        <v>-33.200013733380246</v>
      </c>
      <c r="O63" s="1">
        <f t="shared" si="6"/>
        <v>-27.400013733380241</v>
      </c>
      <c r="P63" s="1">
        <f t="shared" si="7"/>
        <v>-21.600013733380241</v>
      </c>
      <c r="Q63" s="1">
        <f t="shared" si="11"/>
        <v>-4.5000137333802384</v>
      </c>
      <c r="R63" s="1">
        <f t="shared" si="12"/>
        <v>-1.373338023795093E-5</v>
      </c>
    </row>
    <row r="64" spans="2:18" x14ac:dyDescent="0.25">
      <c r="B64" s="2">
        <f t="shared" si="10"/>
        <v>1.2589254117941642E-6</v>
      </c>
      <c r="C64" s="3">
        <v>5.9</v>
      </c>
      <c r="D64" s="2">
        <f>(1+'alpha plot'!$J$7*$B64+'alpha plot'!$J$7*'alpha plot'!$J$8*$B64^2+'alpha plot'!$J$7*'alpha plot'!$J$8*'alpha plot'!$J$9*$B64^3+'alpha plot'!$J$7*'alpha plot'!$J$8*'alpha plot'!$J$9*'alpha plot'!$J$10*$B64^4+'alpha plot'!$J$7*'alpha plot'!$J$8*'alpha plot'!$J$9*'alpha plot'!$J$10*'alpha plot'!$J$11*$B64^5+'alpha plot'!$J$7*'alpha plot'!$J$8*'alpha plot'!$J$9*'alpha plot'!$J$10*'alpha plot'!$J$11*'alpha plot'!$J$12*$B64^6)</f>
        <v>1.000025118864315</v>
      </c>
      <c r="E64" s="2">
        <f>('alpha plot'!$J$7*'alpha plot'!$J$8*'alpha plot'!$J$9*'alpha plot'!$J$10*'alpha plot'!$J$11*'alpha plot'!$J$12*$B64^6)/$D64</f>
        <v>3.9809717080467188E-46</v>
      </c>
      <c r="F64" s="2">
        <f>('alpha plot'!$J$7*'alpha plot'!$J$8*'alpha plot'!$J$9*'alpha plot'!$J$10*'alpha plot'!$J$11*$B64^5)/$D64</f>
        <v>3.1621982293400649E-40</v>
      </c>
      <c r="G64" s="2">
        <f>('alpha plot'!$J$7*'alpha plot'!$J$8*'alpha plot'!$J$9*'alpha plot'!$J$10*$B64^4)/$D64</f>
        <v>2.5118233373599488E-34</v>
      </c>
      <c r="H64" s="2">
        <f>('alpha plot'!$J$7*'alpha plot'!$J$8*'alpha plot'!$J$9*$B64^3)/$D64</f>
        <v>1.9952121975043862E-28</v>
      </c>
      <c r="I64" s="2">
        <f>('alpha plot'!$J$7*'alpha plot'!$J$8*$B64^2)/$D64</f>
        <v>1.5848533827440171E-22</v>
      </c>
      <c r="J64" s="2">
        <f>('alpha plot'!$J$7*$B64)/$D64</f>
        <v>2.5118233373599805E-5</v>
      </c>
      <c r="K64" s="2">
        <f t="shared" si="2"/>
        <v>0.99997488176662652</v>
      </c>
      <c r="L64" s="1">
        <f t="shared" si="3"/>
        <v>-45.400010908847165</v>
      </c>
      <c r="M64" s="1">
        <f t="shared" si="4"/>
        <v>-39.500010908847166</v>
      </c>
      <c r="N64" s="1">
        <f t="shared" si="5"/>
        <v>-33.60001090884716</v>
      </c>
      <c r="O64" s="1">
        <f t="shared" si="6"/>
        <v>-27.700010908847162</v>
      </c>
      <c r="P64" s="1">
        <f t="shared" si="7"/>
        <v>-21.80001090884716</v>
      </c>
      <c r="Q64" s="1">
        <f t="shared" si="11"/>
        <v>-4.6000109088471559</v>
      </c>
      <c r="R64" s="1">
        <f t="shared" si="12"/>
        <v>-1.0908847155317436E-5</v>
      </c>
    </row>
    <row r="65" spans="2:18" x14ac:dyDescent="0.25">
      <c r="B65" s="2">
        <f t="shared" si="10"/>
        <v>9.9999999999999995E-7</v>
      </c>
      <c r="C65" s="3">
        <v>6</v>
      </c>
      <c r="D65" s="2">
        <f>(1+'alpha plot'!$J$7*$B65+'alpha plot'!$J$7*'alpha plot'!$J$8*$B65^2+'alpha plot'!$J$7*'alpha plot'!$J$8*'alpha plot'!$J$9*$B65^3+'alpha plot'!$J$7*'alpha plot'!$J$8*'alpha plot'!$J$9*'alpha plot'!$J$10*$B65^4+'alpha plot'!$J$7*'alpha plot'!$J$8*'alpha plot'!$J$9*'alpha plot'!$J$10*'alpha plot'!$J$11*$B65^5+'alpha plot'!$J$7*'alpha plot'!$J$8*'alpha plot'!$J$9*'alpha plot'!$J$10*'alpha plot'!$J$11*'alpha plot'!$J$12*$B65^6)</f>
        <v>1.0000199526231497</v>
      </c>
      <c r="E65" s="2">
        <f>('alpha plot'!$J$7*'alpha plot'!$J$8*'alpha plot'!$J$9*'alpha plot'!$J$10*'alpha plot'!$J$11*'alpha plot'!$J$12*$B65^6)/$D65</f>
        <v>9.9998004777494428E-47</v>
      </c>
      <c r="F65" s="2">
        <f>('alpha plot'!$J$7*'alpha plot'!$J$8*'alpha plot'!$J$9*'alpha plot'!$J$10*'alpha plot'!$J$11*$B65^5)/$D65</f>
        <v>9.9998004777494408E-41</v>
      </c>
      <c r="G65" s="2">
        <f>('alpha plot'!$J$7*'alpha plot'!$J$8*'alpha plot'!$J$9*'alpha plot'!$J$10*$B65^4)/$D65</f>
        <v>9.9998004777494409E-35</v>
      </c>
      <c r="H65" s="2">
        <f>('alpha plot'!$J$7*'alpha plot'!$J$8*'alpha plot'!$J$9*$B65^3)/$D65</f>
        <v>9.9998004777494409E-29</v>
      </c>
      <c r="I65" s="2">
        <f>('alpha plot'!$J$7*'alpha plot'!$J$8*$B65^2)/$D65</f>
        <v>9.9998004777494427E-23</v>
      </c>
      <c r="J65" s="2">
        <f>('alpha plot'!$J$7*$B65)/$D65</f>
        <v>1.9952225050461375E-5</v>
      </c>
      <c r="K65" s="2">
        <f t="shared" si="2"/>
        <v>0.99998004777494953</v>
      </c>
      <c r="L65" s="1">
        <f t="shared" si="3"/>
        <v>-46.000008665227689</v>
      </c>
      <c r="M65" s="1">
        <f t="shared" si="4"/>
        <v>-40.000008665227689</v>
      </c>
      <c r="N65" s="1">
        <f t="shared" si="5"/>
        <v>-34.000008665227689</v>
      </c>
      <c r="O65" s="1">
        <f t="shared" si="6"/>
        <v>-28.000008665227689</v>
      </c>
      <c r="P65" s="1">
        <f t="shared" si="7"/>
        <v>-22.000008665227689</v>
      </c>
      <c r="Q65" s="1">
        <f t="shared" si="11"/>
        <v>-4.7000086652276867</v>
      </c>
      <c r="R65" s="1">
        <f t="shared" si="12"/>
        <v>-8.6652276866840116E-6</v>
      </c>
    </row>
    <row r="66" spans="2:18" x14ac:dyDescent="0.25">
      <c r="B66" s="2">
        <f t="shared" si="10"/>
        <v>7.9432823472428114E-7</v>
      </c>
      <c r="C66" s="3">
        <v>6.1</v>
      </c>
      <c r="D66" s="2">
        <f>(1+'alpha plot'!$J$7*$B66+'alpha plot'!$J$7*'alpha plot'!$J$8*$B66^2+'alpha plot'!$J$7*'alpha plot'!$J$8*'alpha plot'!$J$9*$B66^3+'alpha plot'!$J$7*'alpha plot'!$J$8*'alpha plot'!$J$9*'alpha plot'!$J$10*$B66^4+'alpha plot'!$J$7*'alpha plot'!$J$8*'alpha plot'!$J$9*'alpha plot'!$J$10*'alpha plot'!$J$11*$B66^5+'alpha plot'!$J$7*'alpha plot'!$J$8*'alpha plot'!$J$9*'alpha plot'!$J$10*'alpha plot'!$J$11*'alpha plot'!$J$12*$B66^6)</f>
        <v>1.0000158489319246</v>
      </c>
      <c r="E66" s="2">
        <f>('alpha plot'!$J$7*'alpha plot'!$J$8*'alpha plot'!$J$9*'alpha plot'!$J$10*'alpha plot'!$J$11*'alpha plot'!$J$12*$B66^6)/$D66</f>
        <v>2.5118466214234513E-47</v>
      </c>
      <c r="F66" s="2">
        <f>('alpha plot'!$J$7*'alpha plot'!$J$8*'alpha plot'!$J$9*'alpha plot'!$J$10*'alpha plot'!$J$11*$B66^5)/$D66</f>
        <v>3.1622275422393082E-41</v>
      </c>
      <c r="G66" s="2">
        <f>('alpha plot'!$J$7*'alpha plot'!$J$8*'alpha plot'!$J$9*'alpha plot'!$J$10*$B66^4)/$D66</f>
        <v>3.9810086108004802E-35</v>
      </c>
      <c r="H66" s="2">
        <f>('alpha plot'!$J$7*'alpha plot'!$J$8*'alpha plot'!$J$9*$B66^3)/$D66</f>
        <v>5.0117929047081227E-29</v>
      </c>
      <c r="I66" s="2">
        <f>('alpha plot'!$J$7*'alpha plot'!$J$8*$B66^2)/$D66</f>
        <v>6.3094734463867611E-23</v>
      </c>
      <c r="J66" s="2">
        <f>('alpha plot'!$J$7*$B66)/$D66</f>
        <v>1.584868073994899E-5</v>
      </c>
      <c r="K66" s="2">
        <f t="shared" si="2"/>
        <v>0.99998415131926</v>
      </c>
      <c r="L66" s="1">
        <f t="shared" si="3"/>
        <v>-46.60000688304914</v>
      </c>
      <c r="M66" s="1">
        <f t="shared" si="4"/>
        <v>-40.500006883049139</v>
      </c>
      <c r="N66" s="1">
        <f t="shared" si="5"/>
        <v>-34.400006883049137</v>
      </c>
      <c r="O66" s="1">
        <f t="shared" si="6"/>
        <v>-28.300006883049136</v>
      </c>
      <c r="P66" s="1">
        <f t="shared" si="7"/>
        <v>-22.200006883049138</v>
      </c>
      <c r="Q66" s="1">
        <f t="shared" si="11"/>
        <v>-4.8000068830491349</v>
      </c>
      <c r="R66" s="1">
        <f t="shared" si="12"/>
        <v>-6.8830491345986724E-6</v>
      </c>
    </row>
    <row r="67" spans="2:18" x14ac:dyDescent="0.25">
      <c r="B67" s="2">
        <f t="shared" si="10"/>
        <v>6.3095734448019254E-7</v>
      </c>
      <c r="C67" s="3">
        <v>6.2</v>
      </c>
      <c r="D67" s="2">
        <f>(1+'alpha plot'!$J$7*$B67+'alpha plot'!$J$7*'alpha plot'!$J$8*$B67^2+'alpha plot'!$J$7*'alpha plot'!$J$8*'alpha plot'!$J$9*$B67^3+'alpha plot'!$J$7*'alpha plot'!$J$8*'alpha plot'!$J$9*'alpha plot'!$J$10*$B67^4+'alpha plot'!$J$7*'alpha plot'!$J$8*'alpha plot'!$J$9*'alpha plot'!$J$10*'alpha plot'!$J$11*$B67^5+'alpha plot'!$J$7*'alpha plot'!$J$8*'alpha plot'!$J$9*'alpha plot'!$J$10*'alpha plot'!$J$11*'alpha plot'!$J$12*$B67^6)</f>
        <v>1.0000125892541178</v>
      </c>
      <c r="E67" s="2">
        <f>('alpha plot'!$J$7*'alpha plot'!$J$8*'alpha plot'!$J$9*'alpha plot'!$J$10*'alpha plot'!$J$11*'alpha plot'!$J$12*$B67^6)/$D67</f>
        <v>6.3094940129783721E-48</v>
      </c>
      <c r="F67" s="2">
        <f>('alpha plot'!$J$7*'alpha plot'!$J$8*'alpha plot'!$J$9*'alpha plot'!$J$10*'alpha plot'!$J$11*$B67^5)/$D67</f>
        <v>9.999874109043586E-42</v>
      </c>
      <c r="G67" s="2">
        <f>('alpha plot'!$J$7*'alpha plot'!$J$8*'alpha plot'!$J$9*'alpha plot'!$J$10*$B67^4)/$D67</f>
        <v>1.5848732400891339E-35</v>
      </c>
      <c r="H67" s="2">
        <f>('alpha plot'!$J$7*'alpha plot'!$J$8*'alpha plot'!$J$9*$B67^3)/$D67</f>
        <v>2.5118548091310593E-29</v>
      </c>
      <c r="I67" s="2">
        <f>('alpha plot'!$J$7*'alpha plot'!$J$8*$B67^2)/$D67</f>
        <v>3.9810215874425297E-23</v>
      </c>
      <c r="J67" s="2">
        <f>('alpha plot'!$J$7*$B67)/$D67</f>
        <v>1.2589095630617655E-5</v>
      </c>
      <c r="K67" s="2">
        <f t="shared" si="2"/>
        <v>0.99998741090436949</v>
      </c>
      <c r="L67" s="1">
        <f t="shared" si="3"/>
        <v>-47.200005467409184</v>
      </c>
      <c r="M67" s="1">
        <f t="shared" si="4"/>
        <v>-41.000005467409181</v>
      </c>
      <c r="N67" s="1">
        <f t="shared" si="5"/>
        <v>-34.800005467409186</v>
      </c>
      <c r="O67" s="1">
        <f t="shared" si="6"/>
        <v>-28.600005467409183</v>
      </c>
      <c r="P67" s="1">
        <f t="shared" si="7"/>
        <v>-22.400005467409184</v>
      </c>
      <c r="Q67" s="1">
        <f t="shared" si="11"/>
        <v>-4.90000546740918</v>
      </c>
      <c r="R67" s="1">
        <f t="shared" si="12"/>
        <v>-5.4674091794238958E-6</v>
      </c>
    </row>
    <row r="68" spans="2:18" x14ac:dyDescent="0.25">
      <c r="B68" s="2">
        <f t="shared" si="10"/>
        <v>5.0118723362727218E-7</v>
      </c>
      <c r="C68" s="3">
        <v>6.3</v>
      </c>
      <c r="D68" s="2">
        <f>(1+'alpha plot'!$J$7*$B68+'alpha plot'!$J$7*'alpha plot'!$J$8*$B68^2+'alpha plot'!$J$7*'alpha plot'!$J$8*'alpha plot'!$J$9*$B68^3+'alpha plot'!$J$7*'alpha plot'!$J$8*'alpha plot'!$J$9*'alpha plot'!$J$10*$B68^4+'alpha plot'!$J$7*'alpha plot'!$J$8*'alpha plot'!$J$9*'alpha plot'!$J$10*'alpha plot'!$J$11*$B68^5+'alpha plot'!$J$7*'alpha plot'!$J$8*'alpha plot'!$J$9*'alpha plot'!$J$10*'alpha plot'!$J$11*'alpha plot'!$J$12*$B68^6)</f>
        <v>1.0000100000000001</v>
      </c>
      <c r="E68" s="2">
        <f>('alpha plot'!$J$7*'alpha plot'!$J$8*'alpha plot'!$J$9*'alpha plot'!$J$10*'alpha plot'!$J$11*'alpha plot'!$J$12*$B68^6)/$D68</f>
        <v>1.5848773436876658E-48</v>
      </c>
      <c r="F68" s="2">
        <f>('alpha plot'!$J$7*'alpha plot'!$J$8*'alpha plot'!$J$9*'alpha plot'!$J$10*'alpha plot'!$J$11*$B68^5)/$D68</f>
        <v>3.1622460377079818E-42</v>
      </c>
      <c r="G68" s="2">
        <f>('alpha plot'!$J$7*'alpha plot'!$J$8*'alpha plot'!$J$9*'alpha plot'!$J$10*$B68^4)/$D68</f>
        <v>6.3095103496983965E-36</v>
      </c>
      <c r="H68" s="2">
        <f>('alpha plot'!$J$7*'alpha plot'!$J$8*'alpha plot'!$J$9*$B68^3)/$D68</f>
        <v>1.2589128226659329E-29</v>
      </c>
      <c r="I68" s="2">
        <f>('alpha plot'!$J$7*'alpha plot'!$J$8*$B68^2)/$D68</f>
        <v>2.5118613128964364E-23</v>
      </c>
      <c r="J68" s="2">
        <f>('alpha plot'!$J$7*$B68)/$D68</f>
        <v>9.9999000009999924E-6</v>
      </c>
      <c r="K68" s="2">
        <f t="shared" si="2"/>
        <v>0.99999000009999894</v>
      </c>
      <c r="L68" s="1">
        <f t="shared" si="3"/>
        <v>-47.80000434292311</v>
      </c>
      <c r="M68" s="1">
        <f t="shared" si="4"/>
        <v>-41.500004342923106</v>
      </c>
      <c r="N68" s="1">
        <f t="shared" si="5"/>
        <v>-35.200004342923108</v>
      </c>
      <c r="O68" s="1">
        <f t="shared" si="6"/>
        <v>-28.900004342923108</v>
      </c>
      <c r="P68" s="1">
        <f t="shared" si="7"/>
        <v>-22.600004342923107</v>
      </c>
      <c r="Q68" s="1">
        <f t="shared" si="11"/>
        <v>-5.0000043429231047</v>
      </c>
      <c r="R68" s="1">
        <f t="shared" si="12"/>
        <v>-4.3429231044777024E-6</v>
      </c>
    </row>
    <row r="69" spans="2:18" x14ac:dyDescent="0.25">
      <c r="B69" s="2">
        <f t="shared" si="10"/>
        <v>3.9810717055349618E-7</v>
      </c>
      <c r="C69" s="3">
        <v>6.4</v>
      </c>
      <c r="D69" s="2">
        <f>(1+'alpha plot'!$J$7*$B69+'alpha plot'!$J$7*'alpha plot'!$J$8*$B69^2+'alpha plot'!$J$7*'alpha plot'!$J$8*'alpha plot'!$J$9*$B69^3+'alpha plot'!$J$7*'alpha plot'!$J$8*'alpha plot'!$J$9*'alpha plot'!$J$10*$B69^4+'alpha plot'!$J$7*'alpha plot'!$J$8*'alpha plot'!$J$9*'alpha plot'!$J$10*'alpha plot'!$J$11*$B69^5+'alpha plot'!$J$7*'alpha plot'!$J$8*'alpha plot'!$J$9*'alpha plot'!$J$10*'alpha plot'!$J$11*'alpha plot'!$J$12*$B69^6)</f>
        <v>1.0000079432823472</v>
      </c>
      <c r="E69" s="2">
        <f>('alpha plot'!$J$7*'alpha plot'!$J$8*'alpha plot'!$J$9*'alpha plot'!$J$10*'alpha plot'!$J$11*'alpha plot'!$J$12*$B69^6)/$D69</f>
        <v>3.9810400830094736E-49</v>
      </c>
      <c r="F69" s="2">
        <f>('alpha plot'!$J$7*'alpha plot'!$J$8*'alpha plot'!$J$9*'alpha plot'!$J$10*'alpha plot'!$J$11*$B69^5)/$D69</f>
        <v>9.999920567807296E-43</v>
      </c>
      <c r="G69" s="2">
        <f>('alpha plot'!$J$7*'alpha plot'!$J$8*'alpha plot'!$J$9*'alpha plot'!$J$10*$B69^4)/$D69</f>
        <v>2.5118664790448789E-36</v>
      </c>
      <c r="H69" s="2">
        <f>('alpha plot'!$J$7*'alpha plot'!$J$8*'alpha plot'!$J$9*$B69^3)/$D69</f>
        <v>6.3095233264765894E-30</v>
      </c>
      <c r="I69" s="2">
        <f>('alpha plot'!$J$7*'alpha plot'!$J$8*$B69^2)/$D69</f>
        <v>1.5848806033069783E-23</v>
      </c>
      <c r="J69" s="2">
        <f>('alpha plot'!$J$7*$B69)/$D69</f>
        <v>7.9432192520095312E-6</v>
      </c>
      <c r="K69" s="2">
        <f t="shared" si="2"/>
        <v>0.99999205678074798</v>
      </c>
      <c r="L69" s="1">
        <f t="shared" si="3"/>
        <v>-48.400003449709999</v>
      </c>
      <c r="M69" s="1">
        <f t="shared" si="4"/>
        <v>-42.00000344971</v>
      </c>
      <c r="N69" s="1">
        <f t="shared" si="5"/>
        <v>-35.600003449709995</v>
      </c>
      <c r="O69" s="1">
        <f t="shared" si="6"/>
        <v>-29.200003449709996</v>
      </c>
      <c r="P69" s="1">
        <f t="shared" si="7"/>
        <v>-22.800003449709994</v>
      </c>
      <c r="Q69" s="1">
        <f t="shared" si="11"/>
        <v>-5.100003449709992</v>
      </c>
      <c r="R69" s="1">
        <f t="shared" si="12"/>
        <v>-3.4497099906176325E-6</v>
      </c>
    </row>
    <row r="70" spans="2:18" x14ac:dyDescent="0.25">
      <c r="B70" s="2">
        <f t="shared" ref="B70:B101" si="13">10^(-C70)</f>
        <v>3.1622776601683734E-7</v>
      </c>
      <c r="C70" s="3">
        <v>6.5</v>
      </c>
      <c r="D70" s="2">
        <f>(1+'alpha plot'!$J$7*$B70+'alpha plot'!$J$7*'alpha plot'!$J$8*$B70^2+'alpha plot'!$J$7*'alpha plot'!$J$8*'alpha plot'!$J$9*$B70^3+'alpha plot'!$J$7*'alpha plot'!$J$8*'alpha plot'!$J$9*'alpha plot'!$J$10*$B70^4+'alpha plot'!$J$7*'alpha plot'!$J$8*'alpha plot'!$J$9*'alpha plot'!$J$10*'alpha plot'!$J$11*$B70^5+'alpha plot'!$J$7*'alpha plot'!$J$8*'alpha plot'!$J$9*'alpha plot'!$J$10*'alpha plot'!$J$11*'alpha plot'!$J$12*$B70^6)</f>
        <v>1.0000063095734448</v>
      </c>
      <c r="E70" s="2">
        <f>('alpha plot'!$J$7*'alpha plot'!$J$8*'alpha plot'!$J$9*'alpha plot'!$J$10*'alpha plot'!$J$11*'alpha plot'!$J$12*$B70^6)/$D70</f>
        <v>9.99993690466349E-50</v>
      </c>
      <c r="F70" s="2">
        <f>('alpha plot'!$J$7*'alpha plot'!$J$8*'alpha plot'!$J$9*'alpha plot'!$J$10*'alpha plot'!$J$11*$B70^5)/$D70</f>
        <v>3.1622577076710747E-43</v>
      </c>
      <c r="G70" s="2">
        <f>('alpha plot'!$J$7*'alpha plot'!$J$8*'alpha plot'!$J$9*'alpha plot'!$J$10*$B70^4)/$D70</f>
        <v>9.9999369046635296E-37</v>
      </c>
      <c r="H70" s="2">
        <f>('alpha plot'!$J$7*'alpha plot'!$J$8*'alpha plot'!$J$9*$B70^3)/$D70</f>
        <v>3.1622577076710872E-30</v>
      </c>
      <c r="I70" s="2">
        <f>('alpha plot'!$J$7*'alpha plot'!$J$8*$B70^2)/$D70</f>
        <v>9.9999369046635669E-24</v>
      </c>
      <c r="J70" s="2">
        <f>('alpha plot'!$J$7*$B70)/$D70</f>
        <v>6.3095336343360545E-6</v>
      </c>
      <c r="K70" s="2">
        <f t="shared" ref="K70:K133" si="14">1/$D70</f>
        <v>0.99999369046636566</v>
      </c>
      <c r="L70" s="1">
        <f t="shared" ref="L70:L133" si="15">LOG(E70)</f>
        <v>-49.000002740204295</v>
      </c>
      <c r="M70" s="1">
        <f t="shared" ref="M70:M133" si="16">LOG(F70)</f>
        <v>-42.500002740204295</v>
      </c>
      <c r="N70" s="1">
        <f t="shared" ref="N70:N133" si="17">LOG(G70)</f>
        <v>-36.000002740204287</v>
      </c>
      <c r="O70" s="1">
        <f t="shared" ref="O70:O133" si="18">LOG(H70)</f>
        <v>-29.500002740204291</v>
      </c>
      <c r="P70" s="1">
        <f t="shared" ref="P70:P133" si="19">LOG(I70)</f>
        <v>-23.000002740204291</v>
      </c>
      <c r="Q70" s="1">
        <f t="shared" ref="Q70:Q101" si="20">LOG(J70)</f>
        <v>-5.2000027402042859</v>
      </c>
      <c r="R70" s="1">
        <f t="shared" ref="R70:R101" si="21">LOG(K70)</f>
        <v>-2.7402042854919341E-6</v>
      </c>
    </row>
    <row r="71" spans="2:18" x14ac:dyDescent="0.25">
      <c r="B71" s="2">
        <f t="shared" si="13"/>
        <v>2.511886431509578E-7</v>
      </c>
      <c r="C71" s="3">
        <v>6.6</v>
      </c>
      <c r="D71" s="2">
        <f>(1+'alpha plot'!$J$7*$B71+'alpha plot'!$J$7*'alpha plot'!$J$8*$B71^2+'alpha plot'!$J$7*'alpha plot'!$J$8*'alpha plot'!$J$9*$B71^3+'alpha plot'!$J$7*'alpha plot'!$J$8*'alpha plot'!$J$9*'alpha plot'!$J$10*$B71^4+'alpha plot'!$J$7*'alpha plot'!$J$8*'alpha plot'!$J$9*'alpha plot'!$J$10*'alpha plot'!$J$11*$B71^5+'alpha plot'!$J$7*'alpha plot'!$J$8*'alpha plot'!$J$9*'alpha plot'!$J$10*'alpha plot'!$J$11*'alpha plot'!$J$12*$B71^6)</f>
        <v>1.0000050118723363</v>
      </c>
      <c r="E71" s="2">
        <f>('alpha plot'!$J$7*'alpha plot'!$J$8*'alpha plot'!$J$9*'alpha plot'!$J$10*'alpha plot'!$J$11*'alpha plot'!$J$12*$B71^6)/$D71</f>
        <v>2.5118738423185309E-50</v>
      </c>
      <c r="F71" s="2">
        <f>('alpha plot'!$J$7*'alpha plot'!$J$8*'alpha plot'!$J$9*'alpha plot'!$J$10*'alpha plot'!$J$11*$B71^5)/$D71</f>
        <v>9.9999498815277305E-44</v>
      </c>
      <c r="G71" s="2">
        <f>('alpha plot'!$J$7*'alpha plot'!$J$8*'alpha plot'!$J$9*'alpha plot'!$J$10*$B71^4)/$D71</f>
        <v>3.9810517530117874E-37</v>
      </c>
      <c r="H71" s="2">
        <f>('alpha plot'!$J$7*'alpha plot'!$J$8*'alpha plot'!$J$9*$B71^3)/$D71</f>
        <v>1.5848852492185642E-30</v>
      </c>
      <c r="I71" s="2">
        <f>('alpha plot'!$J$7*'alpha plot'!$J$8*$B71^2)/$D71</f>
        <v>6.309541822183775E-24</v>
      </c>
      <c r="J71" s="2">
        <f>('alpha plot'!$J$7*$B71)/$D71</f>
        <v>5.0118472175342979E-6</v>
      </c>
      <c r="K71" s="2">
        <f t="shared" si="14"/>
        <v>0.99999498815278243</v>
      </c>
      <c r="L71" s="1">
        <f t="shared" si="15"/>
        <v>-49.60000217662305</v>
      </c>
      <c r="M71" s="1">
        <f t="shared" si="16"/>
        <v>-43.000002176623049</v>
      </c>
      <c r="N71" s="1">
        <f t="shared" si="17"/>
        <v>-36.400002176623047</v>
      </c>
      <c r="O71" s="1">
        <f t="shared" si="18"/>
        <v>-29.80000217662305</v>
      </c>
      <c r="P71" s="1">
        <f t="shared" si="19"/>
        <v>-23.200002176623048</v>
      </c>
      <c r="Q71" s="1">
        <f t="shared" si="20"/>
        <v>-5.3000021766230452</v>
      </c>
      <c r="R71" s="1">
        <f t="shared" si="21"/>
        <v>-2.1766230451897893E-6</v>
      </c>
    </row>
    <row r="72" spans="2:18" x14ac:dyDescent="0.25">
      <c r="B72" s="2">
        <f t="shared" si="13"/>
        <v>1.9952623149688761E-7</v>
      </c>
      <c r="C72" s="3">
        <v>6.7</v>
      </c>
      <c r="D72" s="2">
        <f>(1+'alpha plot'!$J$7*$B72+'alpha plot'!$J$7*'alpha plot'!$J$8*$B72^2+'alpha plot'!$J$7*'alpha plot'!$J$8*'alpha plot'!$J$9*$B72^3+'alpha plot'!$J$7*'alpha plot'!$J$8*'alpha plot'!$J$9*'alpha plot'!$J$10*$B72^4+'alpha plot'!$J$7*'alpha plot'!$J$8*'alpha plot'!$J$9*'alpha plot'!$J$10*'alpha plot'!$J$11*$B72^5+'alpha plot'!$J$7*'alpha plot'!$J$8*'alpha plot'!$J$9*'alpha plot'!$J$10*'alpha plot'!$J$11*'alpha plot'!$J$12*$B72^6)</f>
        <v>1.0000039810717056</v>
      </c>
      <c r="E72" s="2">
        <f>('alpha plot'!$J$7*'alpha plot'!$J$8*'alpha plot'!$J$9*'alpha plot'!$J$10*'alpha plot'!$J$11*'alpha plot'!$J$12*$B72^6)/$D72</f>
        <v>6.309548326037517E-51</v>
      </c>
      <c r="F72" s="2">
        <f>('alpha plot'!$J$7*'alpha plot'!$J$8*'alpha plot'!$J$9*'alpha plot'!$J$10*'alpha plot'!$J$11*$B72^5)/$D72</f>
        <v>3.162265070964335E-44</v>
      </c>
      <c r="G72" s="2">
        <f>('alpha plot'!$J$7*'alpha plot'!$J$8*'alpha plot'!$J$9*'alpha plot'!$J$10*$B72^4)/$D72</f>
        <v>1.5848868829127678E-37</v>
      </c>
      <c r="H72" s="2">
        <f>('alpha plot'!$J$7*'alpha plot'!$J$8*'alpha plot'!$J$9*$B72^3)/$D72</f>
        <v>7.9432507245920221E-31</v>
      </c>
      <c r="I72" s="2">
        <f>('alpha plot'!$J$7*'alpha plot'!$J$8*$B72^2)/$D72</f>
        <v>3.9810558566661085E-24</v>
      </c>
      <c r="J72" s="2">
        <f>('alpha plot'!$J$7*$B72)/$D72</f>
        <v>3.9810558566661379E-6</v>
      </c>
      <c r="K72" s="2">
        <f t="shared" si="14"/>
        <v>0.99999601894414325</v>
      </c>
      <c r="L72" s="1">
        <f t="shared" si="15"/>
        <v>-50.200001728954042</v>
      </c>
      <c r="M72" s="1">
        <f t="shared" si="16"/>
        <v>-43.500001728954039</v>
      </c>
      <c r="N72" s="1">
        <f t="shared" si="17"/>
        <v>-36.800001728954037</v>
      </c>
      <c r="O72" s="1">
        <f t="shared" si="18"/>
        <v>-30.100001728954037</v>
      </c>
      <c r="P72" s="1">
        <f t="shared" si="19"/>
        <v>-23.400001728954035</v>
      </c>
      <c r="Q72" s="1">
        <f t="shared" si="20"/>
        <v>-5.4000017289540327</v>
      </c>
      <c r="R72" s="1">
        <f t="shared" si="21"/>
        <v>-1.7289540322686776E-6</v>
      </c>
    </row>
    <row r="73" spans="2:18" x14ac:dyDescent="0.25">
      <c r="B73" s="2">
        <f t="shared" si="13"/>
        <v>1.5848931924611122E-7</v>
      </c>
      <c r="C73" s="3">
        <v>6.8</v>
      </c>
      <c r="D73" s="2">
        <f>(1+'alpha plot'!$J$7*$B73+'alpha plot'!$J$7*'alpha plot'!$J$8*$B73^2+'alpha plot'!$J$7*'alpha plot'!$J$8*'alpha plot'!$J$9*$B73^3+'alpha plot'!$J$7*'alpha plot'!$J$8*'alpha plot'!$J$9*'alpha plot'!$J$10*$B73^4+'alpha plot'!$J$7*'alpha plot'!$J$8*'alpha plot'!$J$9*'alpha plot'!$J$10*'alpha plot'!$J$11*$B73^5+'alpha plot'!$J$7*'alpha plot'!$J$8*'alpha plot'!$J$9*'alpha plot'!$J$10*'alpha plot'!$J$11*'alpha plot'!$J$12*$B73^6)</f>
        <v>1.0000031622776602</v>
      </c>
      <c r="E73" s="2">
        <f>('alpha plot'!$J$7*'alpha plot'!$J$8*'alpha plot'!$J$9*'alpha plot'!$J$10*'alpha plot'!$J$11*'alpha plot'!$J$12*$B73^6)/$D73</f>
        <v>1.5848881806046106E-51</v>
      </c>
      <c r="F73" s="2">
        <f>('alpha plot'!$J$7*'alpha plot'!$J$8*'alpha plot'!$J$9*'alpha plot'!$J$10*'alpha plot'!$J$11*$B73^5)/$D73</f>
        <v>9.9999683773233061E-45</v>
      </c>
      <c r="G73" s="2">
        <f>('alpha plot'!$J$7*'alpha plot'!$J$8*'alpha plot'!$J$9*'alpha plot'!$J$10*$B73^4)/$D73</f>
        <v>6.3095534922418251E-38</v>
      </c>
      <c r="H73" s="2">
        <f>('alpha plot'!$J$7*'alpha plot'!$J$8*'alpha plot'!$J$9*$B73^3)/$D73</f>
        <v>3.9810591163206349E-31</v>
      </c>
      <c r="I73" s="2">
        <f>('alpha plot'!$J$7*'alpha plot'!$J$8*$B73^2)/$D73</f>
        <v>2.5118784882523346E-24</v>
      </c>
      <c r="J73" s="2">
        <f>('alpha plot'!$J$7*$B73)/$D73</f>
        <v>3.1622676602000012E-6</v>
      </c>
      <c r="K73" s="2">
        <f t="shared" si="14"/>
        <v>0.99999683773233983</v>
      </c>
      <c r="L73" s="1">
        <f t="shared" si="15"/>
        <v>-50.800001373357574</v>
      </c>
      <c r="M73" s="1">
        <f t="shared" si="16"/>
        <v>-44.00000137335757</v>
      </c>
      <c r="N73" s="1">
        <f t="shared" si="17"/>
        <v>-37.200001373357573</v>
      </c>
      <c r="O73" s="1">
        <f t="shared" si="18"/>
        <v>-30.400001373357568</v>
      </c>
      <c r="P73" s="1">
        <f t="shared" si="19"/>
        <v>-23.600001373357571</v>
      </c>
      <c r="Q73" s="1">
        <f t="shared" si="20"/>
        <v>-5.5000013733575663</v>
      </c>
      <c r="R73" s="1">
        <f t="shared" si="21"/>
        <v>-1.3733575665774091E-6</v>
      </c>
    </row>
    <row r="74" spans="2:18" x14ac:dyDescent="0.25">
      <c r="B74" s="2">
        <f t="shared" si="13"/>
        <v>1.2589254117941651E-7</v>
      </c>
      <c r="C74" s="3">
        <v>6.9</v>
      </c>
      <c r="D74" s="2">
        <f>(1+'alpha plot'!$J$7*$B74+'alpha plot'!$J$7*'alpha plot'!$J$8*$B74^2+'alpha plot'!$J$7*'alpha plot'!$J$8*'alpha plot'!$J$9*$B74^3+'alpha plot'!$J$7*'alpha plot'!$J$8*'alpha plot'!$J$9*'alpha plot'!$J$10*$B74^4+'alpha plot'!$J$7*'alpha plot'!$J$8*'alpha plot'!$J$9*'alpha plot'!$J$10*'alpha plot'!$J$11*$B74^5+'alpha plot'!$J$7*'alpha plot'!$J$8*'alpha plot'!$J$9*'alpha plot'!$J$10*'alpha plot'!$J$11*'alpha plot'!$J$12*$B74^6)</f>
        <v>1.0000025118864315</v>
      </c>
      <c r="E74" s="2">
        <f>('alpha plot'!$J$7*'alpha plot'!$J$8*'alpha plot'!$J$9*'alpha plot'!$J$10*'alpha plot'!$J$11*'alpha plot'!$J$12*$B74^6)/$D74</f>
        <v>3.9810617055600295E-52</v>
      </c>
      <c r="F74" s="2">
        <f>('alpha plot'!$J$7*'alpha plot'!$J$8*'alpha plot'!$J$9*'alpha plot'!$J$10*'alpha plot'!$J$11*$B74^5)/$D74</f>
        <v>3.1622697169059406E-45</v>
      </c>
      <c r="G74" s="2">
        <f>('alpha plot'!$J$7*'alpha plot'!$J$8*'alpha plot'!$J$9*'alpha plot'!$J$10*$B74^4)/$D74</f>
        <v>2.5118801219519539E-38</v>
      </c>
      <c r="H74" s="2">
        <f>('alpha plot'!$J$7*'alpha plot'!$J$8*'alpha plot'!$J$9*$B74^3)/$D74</f>
        <v>1.9952573031091121E-31</v>
      </c>
      <c r="I74" s="2">
        <f>('alpha plot'!$J$7*'alpha plot'!$J$8*$B74^2)/$D74</f>
        <v>1.5848892113993941E-24</v>
      </c>
      <c r="J74" s="2">
        <f>('alpha plot'!$J$7*$B74)/$D74</f>
        <v>2.5118801219519814E-6</v>
      </c>
      <c r="K74" s="2">
        <f t="shared" si="14"/>
        <v>0.99999748811987799</v>
      </c>
      <c r="L74" s="1">
        <f t="shared" si="15"/>
        <v>-51.400001090897049</v>
      </c>
      <c r="M74" s="1">
        <f t="shared" si="16"/>
        <v>-44.500001090897051</v>
      </c>
      <c r="N74" s="1">
        <f t="shared" si="17"/>
        <v>-37.600001090897052</v>
      </c>
      <c r="O74" s="1">
        <f t="shared" si="18"/>
        <v>-30.70000109089705</v>
      </c>
      <c r="P74" s="1">
        <f t="shared" si="19"/>
        <v>-23.800001090897052</v>
      </c>
      <c r="Q74" s="1">
        <f t="shared" si="20"/>
        <v>-5.600001090897047</v>
      </c>
      <c r="R74" s="1">
        <f t="shared" si="21"/>
        <v>-1.0908970462948686E-6</v>
      </c>
    </row>
    <row r="75" spans="2:18" x14ac:dyDescent="0.25">
      <c r="B75" s="2">
        <f t="shared" si="13"/>
        <v>9.9999999999999995E-8</v>
      </c>
      <c r="C75" s="3">
        <v>7</v>
      </c>
      <c r="D75" s="2">
        <f>(1+'alpha plot'!$J$7*$B75+'alpha plot'!$J$7*'alpha plot'!$J$8*$B75^2+'alpha plot'!$J$7*'alpha plot'!$J$8*'alpha plot'!$J$9*$B75^3+'alpha plot'!$J$7*'alpha plot'!$J$8*'alpha plot'!$J$9*'alpha plot'!$J$10*$B75^4+'alpha plot'!$J$7*'alpha plot'!$J$8*'alpha plot'!$J$9*'alpha plot'!$J$10*'alpha plot'!$J$11*$B75^5+'alpha plot'!$J$7*'alpha plot'!$J$8*'alpha plot'!$J$9*'alpha plot'!$J$10*'alpha plot'!$J$11*'alpha plot'!$J$12*$B75^6)</f>
        <v>1.0000019952623149</v>
      </c>
      <c r="E75" s="2">
        <f>('alpha plot'!$J$7*'alpha plot'!$J$8*'alpha plot'!$J$9*'alpha plot'!$J$10*'alpha plot'!$J$11*'alpha plot'!$J$12*$B75^6)/$D75</f>
        <v>9.9999800474166014E-53</v>
      </c>
      <c r="F75" s="2">
        <f>('alpha plot'!$J$7*'alpha plot'!$J$8*'alpha plot'!$J$9*'alpha plot'!$J$10*'alpha plot'!$J$11*$B75^5)/$D75</f>
        <v>9.9999800474166056E-46</v>
      </c>
      <c r="G75" s="2">
        <f>('alpha plot'!$J$7*'alpha plot'!$J$8*'alpha plot'!$J$9*'alpha plot'!$J$10*$B75^4)/$D75</f>
        <v>9.9999800474166044E-39</v>
      </c>
      <c r="H75" s="2">
        <f>('alpha plot'!$J$7*'alpha plot'!$J$8*'alpha plot'!$J$9*$B75^3)/$D75</f>
        <v>9.9999800474166047E-32</v>
      </c>
      <c r="I75" s="2">
        <f>('alpha plot'!$J$7*'alpha plot'!$J$8*$B75^2)/$D75</f>
        <v>9.9999800474166082E-25</v>
      </c>
      <c r="J75" s="2">
        <f>('alpha plot'!$J$7*$B75)/$D75</f>
        <v>1.9952583339051184E-6</v>
      </c>
      <c r="K75" s="2">
        <f t="shared" si="14"/>
        <v>0.99999800474166611</v>
      </c>
      <c r="L75" s="1">
        <f t="shared" si="15"/>
        <v>-52.000000866530549</v>
      </c>
      <c r="M75" s="1">
        <f t="shared" si="16"/>
        <v>-45.000000866530549</v>
      </c>
      <c r="N75" s="1">
        <f t="shared" si="17"/>
        <v>-38.000000866530549</v>
      </c>
      <c r="O75" s="1">
        <f t="shared" si="18"/>
        <v>-31.000000866530552</v>
      </c>
      <c r="P75" s="1">
        <f t="shared" si="19"/>
        <v>-24.000000866530552</v>
      </c>
      <c r="Q75" s="1">
        <f t="shared" si="20"/>
        <v>-5.7000008665305488</v>
      </c>
      <c r="R75" s="1">
        <f t="shared" si="21"/>
        <v>-8.6653054885490511E-7</v>
      </c>
    </row>
    <row r="76" spans="2:18" x14ac:dyDescent="0.25">
      <c r="B76" s="2">
        <f t="shared" si="13"/>
        <v>7.943282347242818E-8</v>
      </c>
      <c r="C76" s="3">
        <v>7.1</v>
      </c>
      <c r="D76" s="2">
        <f>(1+'alpha plot'!$J$7*$B76+'alpha plot'!$J$7*'alpha plot'!$J$8*$B76^2+'alpha plot'!$J$7*'alpha plot'!$J$8*'alpha plot'!$J$9*$B76^3+'alpha plot'!$J$7*'alpha plot'!$J$8*'alpha plot'!$J$9*'alpha plot'!$J$10*$B76^4+'alpha plot'!$J$7*'alpha plot'!$J$8*'alpha plot'!$J$9*'alpha plot'!$J$10*'alpha plot'!$J$11*$B76^5+'alpha plot'!$J$7*'alpha plot'!$J$8*'alpha plot'!$J$9*'alpha plot'!$J$10*'alpha plot'!$J$11*'alpha plot'!$J$12*$B76^6)</f>
        <v>1.0000015848931925</v>
      </c>
      <c r="E76" s="2">
        <f>('alpha plot'!$J$7*'alpha plot'!$J$8*'alpha plot'!$J$9*'alpha plot'!$J$10*'alpha plot'!$J$11*'alpha plot'!$J$12*$B76^6)/$D76</f>
        <v>2.5118824504441771E-53</v>
      </c>
      <c r="F76" s="2">
        <f>('alpha plot'!$J$7*'alpha plot'!$J$8*'alpha plot'!$J$9*'alpha plot'!$J$10*'alpha plot'!$J$11*$B76^5)/$D76</f>
        <v>3.1622726483039762E-46</v>
      </c>
      <c r="G76" s="2">
        <f>('alpha plot'!$J$7*'alpha plot'!$J$8*'alpha plot'!$J$9*'alpha plot'!$J$10*$B76^4)/$D76</f>
        <v>3.9810653959715131E-39</v>
      </c>
      <c r="H76" s="2">
        <f>('alpha plot'!$J$7*'alpha plot'!$J$8*'alpha plot'!$J$9*$B76^3)/$D76</f>
        <v>5.0118643930029439E-32</v>
      </c>
      <c r="I76" s="2">
        <f>('alpha plot'!$J$7*'alpha plot'!$J$8*$B76^2)/$D76</f>
        <v>6.3095634448177527E-25</v>
      </c>
      <c r="J76" s="2">
        <f>('alpha plot'!$J$7*$B76)/$D76</f>
        <v>1.5848906805786642E-6</v>
      </c>
      <c r="K76" s="2">
        <f t="shared" si="14"/>
        <v>0.99999841510931942</v>
      </c>
      <c r="L76" s="1">
        <f t="shared" si="15"/>
        <v>-52.600000688309827</v>
      </c>
      <c r="M76" s="1">
        <f t="shared" si="16"/>
        <v>-45.500000688309825</v>
      </c>
      <c r="N76" s="1">
        <f t="shared" si="17"/>
        <v>-38.400000688309824</v>
      </c>
      <c r="O76" s="1">
        <f t="shared" si="18"/>
        <v>-31.300000688309826</v>
      </c>
      <c r="P76" s="1">
        <f t="shared" si="19"/>
        <v>-24.200000688309824</v>
      </c>
      <c r="Q76" s="1">
        <f t="shared" si="20"/>
        <v>-5.8000006883098223</v>
      </c>
      <c r="R76" s="1">
        <f t="shared" si="21"/>
        <v>-6.883098224454724E-7</v>
      </c>
    </row>
    <row r="77" spans="2:18" x14ac:dyDescent="0.25">
      <c r="B77" s="2">
        <f t="shared" si="13"/>
        <v>6.3095734448019177E-8</v>
      </c>
      <c r="C77" s="3">
        <v>7.2</v>
      </c>
      <c r="D77" s="2">
        <f>(1+'alpha plot'!$J$7*$B77+'alpha plot'!$J$7*'alpha plot'!$J$8*$B77^2+'alpha plot'!$J$7*'alpha plot'!$J$8*'alpha plot'!$J$9*$B77^3+'alpha plot'!$J$7*'alpha plot'!$J$8*'alpha plot'!$J$9*'alpha plot'!$J$10*$B77^4+'alpha plot'!$J$7*'alpha plot'!$J$8*'alpha plot'!$J$9*'alpha plot'!$J$10*'alpha plot'!$J$11*$B77^5+'alpha plot'!$J$7*'alpha plot'!$J$8*'alpha plot'!$J$9*'alpha plot'!$J$10*'alpha plot'!$J$11*'alpha plot'!$J$12*$B77^6)</f>
        <v>1.0000012589254117</v>
      </c>
      <c r="E77" s="2">
        <f>('alpha plot'!$J$7*'alpha plot'!$J$8*'alpha plot'!$J$9*'alpha plot'!$J$10*'alpha plot'!$J$11*'alpha plot'!$J$12*$B77^6)/$D77</f>
        <v>6.3095655015294632E-54</v>
      </c>
      <c r="F77" s="2">
        <f>('alpha plot'!$J$7*'alpha plot'!$J$8*'alpha plot'!$J$9*'alpha plot'!$J$10*'alpha plot'!$J$11*$B77^5)/$D77</f>
        <v>9.9999874107615606E-47</v>
      </c>
      <c r="G77" s="2">
        <f>('alpha plot'!$J$7*'alpha plot'!$J$8*'alpha plot'!$J$9*'alpha plot'!$J$10*$B77^4)/$D77</f>
        <v>1.584891197201287E-39</v>
      </c>
      <c r="H77" s="2">
        <f>('alpha plot'!$J$7*'alpha plot'!$J$8*'alpha plot'!$J$9*$B77^3)/$D77</f>
        <v>2.5118832692358702E-32</v>
      </c>
      <c r="I77" s="2">
        <f>('alpha plot'!$J$7*'alpha plot'!$J$8*$B77^2)/$D77</f>
        <v>3.9810666936689065E-25</v>
      </c>
      <c r="J77" s="2">
        <f>('alpha plot'!$J$7*$B77)/$D77</f>
        <v>1.2589238269029678E-6</v>
      </c>
      <c r="K77" s="2">
        <f t="shared" si="14"/>
        <v>0.99999874107617315</v>
      </c>
      <c r="L77" s="1">
        <f t="shared" si="15"/>
        <v>-53.200000546744022</v>
      </c>
      <c r="M77" s="1">
        <f t="shared" si="16"/>
        <v>-46.000000546744026</v>
      </c>
      <c r="N77" s="1">
        <f t="shared" si="17"/>
        <v>-38.800000546744023</v>
      </c>
      <c r="O77" s="1">
        <f t="shared" si="18"/>
        <v>-31.60000054674402</v>
      </c>
      <c r="P77" s="1">
        <f t="shared" si="19"/>
        <v>-24.400000546744021</v>
      </c>
      <c r="Q77" s="1">
        <f t="shared" si="20"/>
        <v>-5.9000005467440158</v>
      </c>
      <c r="R77" s="1">
        <f t="shared" si="21"/>
        <v>-5.467440152930988E-7</v>
      </c>
    </row>
    <row r="78" spans="2:18" x14ac:dyDescent="0.25">
      <c r="B78" s="2">
        <f t="shared" si="13"/>
        <v>5.0118723362727164E-8</v>
      </c>
      <c r="C78" s="3">
        <v>7.3</v>
      </c>
      <c r="D78" s="2">
        <f>(1+'alpha plot'!$J$7*$B78+'alpha plot'!$J$7*'alpha plot'!$J$8*$B78^2+'alpha plot'!$J$7*'alpha plot'!$J$8*'alpha plot'!$J$9*$B78^3+'alpha plot'!$J$7*'alpha plot'!$J$8*'alpha plot'!$J$9*'alpha plot'!$J$10*$B78^4+'alpha plot'!$J$7*'alpha plot'!$J$8*'alpha plot'!$J$9*'alpha plot'!$J$10*'alpha plot'!$J$11*$B78^5+'alpha plot'!$J$7*'alpha plot'!$J$8*'alpha plot'!$J$9*'alpha plot'!$J$10*'alpha plot'!$J$11*'alpha plot'!$J$12*$B78^6)</f>
        <v>1.0000009999999999</v>
      </c>
      <c r="E78" s="2">
        <f>('alpha plot'!$J$7*'alpha plot'!$J$8*'alpha plot'!$J$9*'alpha plot'!$J$10*'alpha plot'!$J$11*'alpha plot'!$J$12*$B78^6)/$D78</f>
        <v>1.5848916075694849E-54</v>
      </c>
      <c r="F78" s="2">
        <f>('alpha plot'!$J$7*'alpha plot'!$J$8*'alpha plot'!$J$9*'alpha plot'!$J$10*'alpha plot'!$J$11*$B78^5)/$D78</f>
        <v>3.162274497893844E-47</v>
      </c>
      <c r="G78" s="2">
        <f>('alpha plot'!$J$7*'alpha plot'!$J$8*'alpha plot'!$J$9*'alpha plot'!$J$10*$B78^4)/$D78</f>
        <v>6.3095671352347304E-40</v>
      </c>
      <c r="H78" s="2">
        <f>('alpha plot'!$J$7*'alpha plot'!$J$8*'alpha plot'!$J$9*$B78^3)/$D78</f>
        <v>1.2589241528700029E-32</v>
      </c>
      <c r="I78" s="2">
        <f>('alpha plot'!$J$7*'alpha plot'!$J$8*$B78^2)/$D78</f>
        <v>2.5118839196256411E-25</v>
      </c>
      <c r="J78" s="2">
        <f>('alpha plot'!$J$7*$B78)/$D78</f>
        <v>9.9999900000099921E-7</v>
      </c>
      <c r="K78" s="2">
        <f t="shared" si="14"/>
        <v>0.99999900000100006</v>
      </c>
      <c r="L78" s="1">
        <f t="shared" si="15"/>
        <v>-53.800000434294269</v>
      </c>
      <c r="M78" s="1">
        <f t="shared" si="16"/>
        <v>-46.500000434294272</v>
      </c>
      <c r="N78" s="1">
        <f t="shared" si="17"/>
        <v>-39.200000434294267</v>
      </c>
      <c r="O78" s="1">
        <f t="shared" si="18"/>
        <v>-31.90000043429427</v>
      </c>
      <c r="P78" s="1">
        <f t="shared" si="19"/>
        <v>-24.60000043429427</v>
      </c>
      <c r="Q78" s="1">
        <f t="shared" si="20"/>
        <v>-6.0000004342942654</v>
      </c>
      <c r="R78" s="1">
        <f t="shared" si="21"/>
        <v>-4.3429426472960074E-7</v>
      </c>
    </row>
    <row r="79" spans="2:18" x14ac:dyDescent="0.25">
      <c r="B79" s="2">
        <f t="shared" si="13"/>
        <v>3.981071705534957E-8</v>
      </c>
      <c r="C79" s="3">
        <v>7.4</v>
      </c>
      <c r="D79" s="2">
        <f>(1+'alpha plot'!$J$7*$B79+'alpha plot'!$J$7*'alpha plot'!$J$8*$B79^2+'alpha plot'!$J$7*'alpha plot'!$J$8*'alpha plot'!$J$9*$B79^3+'alpha plot'!$J$7*'alpha plot'!$J$8*'alpha plot'!$J$9*'alpha plot'!$J$10*$B79^4+'alpha plot'!$J$7*'alpha plot'!$J$8*'alpha plot'!$J$9*'alpha plot'!$J$10*'alpha plot'!$J$11*$B79^5+'alpha plot'!$J$7*'alpha plot'!$J$8*'alpha plot'!$J$9*'alpha plot'!$J$10*'alpha plot'!$J$11*'alpha plot'!$J$12*$B79^6)</f>
        <v>1.0000007943282347</v>
      </c>
      <c r="E79" s="2">
        <f>('alpha plot'!$J$7*'alpha plot'!$J$8*'alpha plot'!$J$9*'alpha plot'!$J$10*'alpha plot'!$J$11*'alpha plot'!$J$12*$B79^6)/$D79</f>
        <v>3.98106854325971E-55</v>
      </c>
      <c r="F79" s="2">
        <f>('alpha plot'!$J$7*'alpha plot'!$J$8*'alpha plot'!$J$9*'alpha plot'!$J$10*'alpha plot'!$J$11*$B79^5)/$D79</f>
        <v>9.9999920567237142E-48</v>
      </c>
      <c r="G79" s="2">
        <f>('alpha plot'!$J$7*'alpha plot'!$J$8*'alpha plot'!$J$9*'alpha plot'!$J$10*$B79^4)/$D79</f>
        <v>2.5118844362487976E-40</v>
      </c>
      <c r="H79" s="2">
        <f>('alpha plot'!$J$7*'alpha plot'!$J$8*'alpha plot'!$J$9*$B79^3)/$D79</f>
        <v>6.3095684329334688E-33</v>
      </c>
      <c r="I79" s="2">
        <f>('alpha plot'!$J$7*'alpha plot'!$J$8*$B79^2)/$D79</f>
        <v>1.5848919335366811E-25</v>
      </c>
      <c r="J79" s="2">
        <f>('alpha plot'!$J$7*$B79)/$D79</f>
        <v>7.9432760376743539E-7</v>
      </c>
      <c r="K79" s="2">
        <f t="shared" si="14"/>
        <v>0.9999992056723962</v>
      </c>
      <c r="L79" s="1">
        <f t="shared" si="15"/>
        <v>-54.400000344972241</v>
      </c>
      <c r="M79" s="1">
        <f t="shared" si="16"/>
        <v>-47.000000344972243</v>
      </c>
      <c r="N79" s="1">
        <f t="shared" si="17"/>
        <v>-39.600000344972244</v>
      </c>
      <c r="O79" s="1">
        <f t="shared" si="18"/>
        <v>-32.200000344972239</v>
      </c>
      <c r="P79" s="1">
        <f t="shared" si="19"/>
        <v>-24.800000344972236</v>
      </c>
      <c r="Q79" s="1">
        <f t="shared" si="20"/>
        <v>-6.1000003449722335</v>
      </c>
      <c r="R79" s="1">
        <f t="shared" si="21"/>
        <v>-3.4497223216583814E-7</v>
      </c>
    </row>
    <row r="80" spans="2:18" x14ac:dyDescent="0.25">
      <c r="B80" s="2">
        <f t="shared" si="13"/>
        <v>3.1622776601683699E-8</v>
      </c>
      <c r="C80" s="3">
        <v>7.5</v>
      </c>
      <c r="D80" s="2">
        <f>(1+'alpha plot'!$J$7*$B80+'alpha plot'!$J$7*'alpha plot'!$J$8*$B80^2+'alpha plot'!$J$7*'alpha plot'!$J$8*'alpha plot'!$J$9*$B80^3+'alpha plot'!$J$7*'alpha plot'!$J$8*'alpha plot'!$J$9*'alpha plot'!$J$10*$B80^4+'alpha plot'!$J$7*'alpha plot'!$J$8*'alpha plot'!$J$9*'alpha plot'!$J$10*'alpha plot'!$J$11*$B80^5+'alpha plot'!$J$7*'alpha plot'!$J$8*'alpha plot'!$J$9*'alpha plot'!$J$10*'alpha plot'!$J$11*'alpha plot'!$J$12*$B80^6)</f>
        <v>1.0000006309573444</v>
      </c>
      <c r="E80" s="2">
        <f>('alpha plot'!$J$7*'alpha plot'!$J$8*'alpha plot'!$J$9*'alpha plot'!$J$10*'alpha plot'!$J$11*'alpha plot'!$J$12*$B80^6)/$D80</f>
        <v>9.9999936904303038E-56</v>
      </c>
      <c r="F80" s="2">
        <f>('alpha plot'!$J$7*'alpha plot'!$J$8*'alpha plot'!$J$9*'alpha plot'!$J$10*'alpha plot'!$J$11*$B80^5)/$D80</f>
        <v>3.1622756649072598E-48</v>
      </c>
      <c r="G80" s="2">
        <f>('alpha plot'!$J$7*'alpha plot'!$J$8*'alpha plot'!$J$9*'alpha plot'!$J$10*$B80^4)/$D80</f>
        <v>9.9999936904303658E-41</v>
      </c>
      <c r="H80" s="2">
        <f>('alpha plot'!$J$7*'alpha plot'!$J$8*'alpha plot'!$J$9*$B80^3)/$D80</f>
        <v>3.1622756649072783E-33</v>
      </c>
      <c r="I80" s="2">
        <f>('alpha plot'!$J$7*'alpha plot'!$J$8*$B80^2)/$D80</f>
        <v>9.9999936904304245E-26</v>
      </c>
      <c r="J80" s="2">
        <f>('alpha plot'!$J$7*$B80)/$D80</f>
        <v>6.3095694637327225E-7</v>
      </c>
      <c r="K80" s="2">
        <f t="shared" si="14"/>
        <v>0.99999936904305375</v>
      </c>
      <c r="L80" s="1">
        <f t="shared" si="15"/>
        <v>-55.000000274021218</v>
      </c>
      <c r="M80" s="1">
        <f t="shared" si="16"/>
        <v>-47.500000274021218</v>
      </c>
      <c r="N80" s="1">
        <f t="shared" si="17"/>
        <v>-40.000000274021211</v>
      </c>
      <c r="O80" s="1">
        <f t="shared" si="18"/>
        <v>-32.500000274021211</v>
      </c>
      <c r="P80" s="1">
        <f t="shared" si="19"/>
        <v>-25.000000274021211</v>
      </c>
      <c r="Q80" s="1">
        <f t="shared" si="20"/>
        <v>-6.2000002740212077</v>
      </c>
      <c r="R80" s="1">
        <f t="shared" si="21"/>
        <v>-2.7402120652093537E-7</v>
      </c>
    </row>
    <row r="81" spans="2:18" x14ac:dyDescent="0.25">
      <c r="B81" s="2">
        <f t="shared" si="13"/>
        <v>2.5118864315095751E-8</v>
      </c>
      <c r="C81" s="3">
        <v>7.6</v>
      </c>
      <c r="D81" s="2">
        <f>(1+'alpha plot'!$J$7*$B81+'alpha plot'!$J$7*'alpha plot'!$J$8*$B81^2+'alpha plot'!$J$7*'alpha plot'!$J$8*'alpha plot'!$J$9*$B81^3+'alpha plot'!$J$7*'alpha plot'!$J$8*'alpha plot'!$J$9*'alpha plot'!$J$10*$B81^4+'alpha plot'!$J$7*'alpha plot'!$J$8*'alpha plot'!$J$9*'alpha plot'!$J$10*'alpha plot'!$J$11*$B81^5+'alpha plot'!$J$7*'alpha plot'!$J$8*'alpha plot'!$J$9*'alpha plot'!$J$10*'alpha plot'!$J$11*'alpha plot'!$J$12*$B81^6)</f>
        <v>1.0000005011872337</v>
      </c>
      <c r="E81" s="2">
        <f>('alpha plot'!$J$7*'alpha plot'!$J$8*'alpha plot'!$J$9*'alpha plot'!$J$10*'alpha plot'!$J$11*'alpha plot'!$J$12*$B81^6)/$D81</f>
        <v>2.5118851725847556E-56</v>
      </c>
      <c r="F81" s="2">
        <f>('alpha plot'!$J$7*'alpha plot'!$J$8*'alpha plot'!$J$9*'alpha plot'!$J$10*'alpha plot'!$J$11*$B81^5)/$D81</f>
        <v>9.999994988130023E-49</v>
      </c>
      <c r="G81" s="2">
        <f>('alpha plot'!$J$7*'alpha plot'!$J$8*'alpha plot'!$J$9*'alpha plot'!$J$10*$B81^4)/$D81</f>
        <v>3.9810697102736048E-41</v>
      </c>
      <c r="H81" s="2">
        <f>('alpha plot'!$J$7*'alpha plot'!$J$8*'alpha plot'!$J$9*$B81^3)/$D81</f>
        <v>1.5848923981332588E-33</v>
      </c>
      <c r="I81" s="2">
        <f>('alpha plot'!$J$7*'alpha plot'!$J$8*$B81^2)/$D81</f>
        <v>6.309570282525798E-26</v>
      </c>
      <c r="J81" s="2">
        <f>('alpha plot'!$J$7*$B81)/$D81</f>
        <v>5.0118698243875424E-7</v>
      </c>
      <c r="K81" s="2">
        <f t="shared" si="14"/>
        <v>0.99999949881301753</v>
      </c>
      <c r="L81" s="1">
        <f t="shared" si="15"/>
        <v>-55.600000217662803</v>
      </c>
      <c r="M81" s="1">
        <f t="shared" si="16"/>
        <v>-48.000000217662802</v>
      </c>
      <c r="N81" s="1">
        <f t="shared" si="17"/>
        <v>-40.4000002176628</v>
      </c>
      <c r="O81" s="1">
        <f t="shared" si="18"/>
        <v>-32.800000217662799</v>
      </c>
      <c r="P81" s="1">
        <f t="shared" si="19"/>
        <v>-25.200000217662801</v>
      </c>
      <c r="Q81" s="1">
        <f t="shared" si="20"/>
        <v>-6.3000002176627961</v>
      </c>
      <c r="R81" s="1">
        <f t="shared" si="21"/>
        <v>-2.1766279543384523E-7</v>
      </c>
    </row>
    <row r="82" spans="2:18" x14ac:dyDescent="0.25">
      <c r="B82" s="2">
        <f t="shared" si="13"/>
        <v>1.9952623149688773E-8</v>
      </c>
      <c r="C82" s="3">
        <v>7.7</v>
      </c>
      <c r="D82" s="2">
        <f>(1+'alpha plot'!$J$7*$B82+'alpha plot'!$J$7*'alpha plot'!$J$8*$B82^2+'alpha plot'!$J$7*'alpha plot'!$J$8*'alpha plot'!$J$9*$B82^3+'alpha plot'!$J$7*'alpha plot'!$J$8*'alpha plot'!$J$9*'alpha plot'!$J$10*$B82^4+'alpha plot'!$J$7*'alpha plot'!$J$8*'alpha plot'!$J$9*'alpha plot'!$J$10*'alpha plot'!$J$11*$B82^5+'alpha plot'!$J$7*'alpha plot'!$J$8*'alpha plot'!$J$9*'alpha plot'!$J$10*'alpha plot'!$J$11*'alpha plot'!$J$12*$B82^6)</f>
        <v>1.0000003981071706</v>
      </c>
      <c r="E82" s="2">
        <f>('alpha plot'!$J$7*'alpha plot'!$J$8*'alpha plot'!$J$9*'alpha plot'!$J$10*'alpha plot'!$J$11*'alpha plot'!$J$12*$B82^6)/$D82</f>
        <v>6.3095709329164252E-57</v>
      </c>
      <c r="F82" s="2">
        <f>('alpha plot'!$J$7*'alpha plot'!$J$8*'alpha plot'!$J$9*'alpha plot'!$J$10*'alpha plot'!$J$11*$B82^5)/$D82</f>
        <v>3.1622764012434346E-49</v>
      </c>
      <c r="G82" s="2">
        <f>('alpha plot'!$J$7*'alpha plot'!$J$8*'alpha plot'!$J$9*'alpha plot'!$J$10*$B82^4)/$D82</f>
        <v>1.5848925615040046E-41</v>
      </c>
      <c r="H82" s="2">
        <f>('alpha plot'!$J$7*'alpha plot'!$J$8*'alpha plot'!$J$9*$B82^3)/$D82</f>
        <v>7.9432791849663445E-34</v>
      </c>
      <c r="I82" s="2">
        <f>('alpha plot'!$J$7*'alpha plot'!$J$8*$B82^2)/$D82</f>
        <v>3.981070120642381E-26</v>
      </c>
      <c r="J82" s="2">
        <f>('alpha plot'!$J$7*$B82)/$D82</f>
        <v>3.981070120642408E-7</v>
      </c>
      <c r="K82" s="2">
        <f t="shared" si="14"/>
        <v>0.99999960189298798</v>
      </c>
      <c r="L82" s="1">
        <f t="shared" si="15"/>
        <v>-56.20000017289572</v>
      </c>
      <c r="M82" s="1">
        <f t="shared" si="16"/>
        <v>-48.500000172895717</v>
      </c>
      <c r="N82" s="1">
        <f t="shared" si="17"/>
        <v>-40.800000172895714</v>
      </c>
      <c r="O82" s="1">
        <f t="shared" si="18"/>
        <v>-33.100000172895719</v>
      </c>
      <c r="P82" s="1">
        <f t="shared" si="19"/>
        <v>-25.400000172895716</v>
      </c>
      <c r="Q82" s="1">
        <f t="shared" si="20"/>
        <v>-6.4000001728957132</v>
      </c>
      <c r="R82" s="1">
        <f t="shared" si="21"/>
        <v>-1.7289571294404541E-7</v>
      </c>
    </row>
    <row r="83" spans="2:18" x14ac:dyDescent="0.25">
      <c r="B83" s="2">
        <f t="shared" si="13"/>
        <v>1.5848931924611133E-8</v>
      </c>
      <c r="C83" s="3">
        <v>7.8</v>
      </c>
      <c r="D83" s="2">
        <f>(1+'alpha plot'!$J$7*$B83+'alpha plot'!$J$7*'alpha plot'!$J$8*$B83^2+'alpha plot'!$J$7*'alpha plot'!$J$8*'alpha plot'!$J$9*$B83^3+'alpha plot'!$J$7*'alpha plot'!$J$8*'alpha plot'!$J$9*'alpha plot'!$J$10*$B83^4+'alpha plot'!$J$7*'alpha plot'!$J$8*'alpha plot'!$J$9*'alpha plot'!$J$10*'alpha plot'!$J$11*$B83^5+'alpha plot'!$J$7*'alpha plot'!$J$8*'alpha plot'!$J$9*'alpha plot'!$J$10*'alpha plot'!$J$11*'alpha plot'!$J$12*$B83^6)</f>
        <v>1.000000316227766</v>
      </c>
      <c r="E83" s="2">
        <f>('alpha plot'!$J$7*'alpha plot'!$J$8*'alpha plot'!$J$9*'alpha plot'!$J$10*'alpha plot'!$J$11*'alpha plot'!$J$12*$B83^6)/$D83</f>
        <v>1.5848926912740289E-57</v>
      </c>
      <c r="F83" s="2">
        <f>('alpha plot'!$J$7*'alpha plot'!$J$8*'alpha plot'!$J$9*'alpha plot'!$J$10*'alpha plot'!$J$11*$B83^5)/$D83</f>
        <v>9.9999968377232801E-50</v>
      </c>
      <c r="G83" s="2">
        <f>('alpha plot'!$J$7*'alpha plot'!$J$8*'alpha plot'!$J$9*'alpha plot'!$J$10*$B83^4)/$D83</f>
        <v>6.3095714495402121E-42</v>
      </c>
      <c r="H83" s="2">
        <f>('alpha plot'!$J$7*'alpha plot'!$J$8*'alpha plot'!$J$9*$B83^3)/$D83</f>
        <v>3.9810704466099366E-34</v>
      </c>
      <c r="I83" s="2">
        <f>('alpha plot'!$J$7*'alpha plot'!$J$8*$B83^2)/$D83</f>
        <v>2.5118856371815829E-26</v>
      </c>
      <c r="J83" s="2">
        <f>('alpha plot'!$J$7*$B83)/$D83</f>
        <v>3.1622766601686964E-7</v>
      </c>
      <c r="K83" s="2">
        <f t="shared" si="14"/>
        <v>0.99999968377233406</v>
      </c>
      <c r="L83" s="1">
        <f t="shared" si="15"/>
        <v>-56.800000137335957</v>
      </c>
      <c r="M83" s="1">
        <f t="shared" si="16"/>
        <v>-49.000000137335952</v>
      </c>
      <c r="N83" s="1">
        <f t="shared" si="17"/>
        <v>-41.200000137335955</v>
      </c>
      <c r="O83" s="1">
        <f t="shared" si="18"/>
        <v>-33.400000137335951</v>
      </c>
      <c r="P83" s="1">
        <f t="shared" si="19"/>
        <v>-25.600000137335954</v>
      </c>
      <c r="Q83" s="1">
        <f t="shared" si="20"/>
        <v>-6.5000001373359524</v>
      </c>
      <c r="R83" s="1">
        <f t="shared" si="21"/>
        <v>-1.3733595205840937E-7</v>
      </c>
    </row>
    <row r="84" spans="2:18" x14ac:dyDescent="0.25">
      <c r="B84" s="2">
        <f t="shared" si="13"/>
        <v>1.2589254117941638E-8</v>
      </c>
      <c r="C84" s="3">
        <v>7.9</v>
      </c>
      <c r="D84" s="2">
        <f>(1+'alpha plot'!$J$7*$B84+'alpha plot'!$J$7*'alpha plot'!$J$8*$B84^2+'alpha plot'!$J$7*'alpha plot'!$J$8*'alpha plot'!$J$9*$B84^3+'alpha plot'!$J$7*'alpha plot'!$J$8*'alpha plot'!$J$9*'alpha plot'!$J$10*$B84^4+'alpha plot'!$J$7*'alpha plot'!$J$8*'alpha plot'!$J$9*'alpha plot'!$J$10*'alpha plot'!$J$11*$B84^5+'alpha plot'!$J$7*'alpha plot'!$J$8*'alpha plot'!$J$9*'alpha plot'!$J$10*'alpha plot'!$J$11*'alpha plot'!$J$12*$B84^6)</f>
        <v>1.0000002511886432</v>
      </c>
      <c r="E84" s="2">
        <f>('alpha plot'!$J$7*'alpha plot'!$J$8*'alpha plot'!$J$9*'alpha plot'!$J$10*'alpha plot'!$J$11*'alpha plot'!$J$12*$B84^6)/$D84</f>
        <v>3.9810707055351379E-58</v>
      </c>
      <c r="F84" s="2">
        <f>('alpha plot'!$J$7*'alpha plot'!$J$8*'alpha plot'!$J$9*'alpha plot'!$J$10*'alpha plot'!$J$11*$B84^5)/$D84</f>
        <v>3.1622768658402843E-50</v>
      </c>
      <c r="G84" s="2">
        <f>('alpha plot'!$J$7*'alpha plot'!$J$8*'alpha plot'!$J$9*'alpha plot'!$J$10*$B84^4)/$D84</f>
        <v>2.5118858005523535E-42</v>
      </c>
      <c r="H84" s="2">
        <f>('alpha plot'!$J$7*'alpha plot'!$J$8*'alpha plot'!$J$9*$B84^3)/$D84</f>
        <v>1.995261813781745E-34</v>
      </c>
      <c r="I84" s="2">
        <f>('alpha plot'!$J$7*'alpha plot'!$J$8*$B84^2)/$D84</f>
        <v>1.5848927943540259E-26</v>
      </c>
      <c r="J84" s="2">
        <f>('alpha plot'!$J$7*$B84)/$D84</f>
        <v>2.5118858005523883E-7</v>
      </c>
      <c r="K84" s="2">
        <f t="shared" si="14"/>
        <v>0.99999974881141984</v>
      </c>
      <c r="L84" s="1">
        <f t="shared" si="15"/>
        <v>-57.400000109089838</v>
      </c>
      <c r="M84" s="1">
        <f t="shared" si="16"/>
        <v>-49.500000109089839</v>
      </c>
      <c r="N84" s="1">
        <f t="shared" si="17"/>
        <v>-41.600000109089834</v>
      </c>
      <c r="O84" s="1">
        <f t="shared" si="18"/>
        <v>-33.700000109089835</v>
      </c>
      <c r="P84" s="1">
        <f t="shared" si="19"/>
        <v>-25.800000109089833</v>
      </c>
      <c r="Q84" s="1">
        <f t="shared" si="20"/>
        <v>-6.6000001090898293</v>
      </c>
      <c r="R84" s="1">
        <f t="shared" si="21"/>
        <v>-1.0908982798086033E-7</v>
      </c>
    </row>
    <row r="85" spans="2:18" x14ac:dyDescent="0.25">
      <c r="B85" s="2">
        <f t="shared" si="13"/>
        <v>1E-8</v>
      </c>
      <c r="C85" s="3">
        <v>8</v>
      </c>
      <c r="D85" s="2">
        <f>(1+'alpha plot'!$J$7*$B85+'alpha plot'!$J$7*'alpha plot'!$J$8*$B85^2+'alpha plot'!$J$7*'alpha plot'!$J$8*'alpha plot'!$J$9*$B85^3+'alpha plot'!$J$7*'alpha plot'!$J$8*'alpha plot'!$J$9*'alpha plot'!$J$10*$B85^4+'alpha plot'!$J$7*'alpha plot'!$J$8*'alpha plot'!$J$9*'alpha plot'!$J$10*'alpha plot'!$J$11*$B85^5+'alpha plot'!$J$7*'alpha plot'!$J$8*'alpha plot'!$J$9*'alpha plot'!$J$10*'alpha plot'!$J$11*'alpha plot'!$J$12*$B85^6)</f>
        <v>1.0000001995262315</v>
      </c>
      <c r="E85" s="2">
        <f>('alpha plot'!$J$7*'alpha plot'!$J$8*'alpha plot'!$J$9*'alpha plot'!$J$10*'alpha plot'!$J$11*'alpha plot'!$J$12*$B85^6)/$D85</f>
        <v>9.9999980047380332E-59</v>
      </c>
      <c r="F85" s="2">
        <f>('alpha plot'!$J$7*'alpha plot'!$J$8*'alpha plot'!$J$9*'alpha plot'!$J$10*'alpha plot'!$J$11*$B85^5)/$D85</f>
        <v>9.9999980047380316E-51</v>
      </c>
      <c r="G85" s="2">
        <f>('alpha plot'!$J$7*'alpha plot'!$J$8*'alpha plot'!$J$9*'alpha plot'!$J$10*$B85^4)/$D85</f>
        <v>9.9999980047380327E-43</v>
      </c>
      <c r="H85" s="2">
        <f>('alpha plot'!$J$7*'alpha plot'!$J$8*'alpha plot'!$J$9*$B85^3)/$D85</f>
        <v>9.9999980047380304E-35</v>
      </c>
      <c r="I85" s="2">
        <f>('alpha plot'!$J$7*'alpha plot'!$J$8*$B85^2)/$D85</f>
        <v>9.9999980047380317E-27</v>
      </c>
      <c r="J85" s="2">
        <f>('alpha plot'!$J$7*$B85)/$D85</f>
        <v>1.9952619168617894E-7</v>
      </c>
      <c r="K85" s="2">
        <f t="shared" si="14"/>
        <v>0.99999980047380832</v>
      </c>
      <c r="L85" s="1">
        <f t="shared" si="15"/>
        <v>-58.000000086653138</v>
      </c>
      <c r="M85" s="1">
        <f t="shared" si="16"/>
        <v>-50.000000086653138</v>
      </c>
      <c r="N85" s="1">
        <f t="shared" si="17"/>
        <v>-42.000000086653138</v>
      </c>
      <c r="O85" s="1">
        <f t="shared" si="18"/>
        <v>-34.000000086653138</v>
      </c>
      <c r="P85" s="1">
        <f t="shared" si="19"/>
        <v>-26.000000086653134</v>
      </c>
      <c r="Q85" s="1">
        <f t="shared" si="20"/>
        <v>-6.7000000866531328</v>
      </c>
      <c r="R85" s="1">
        <f t="shared" si="21"/>
        <v>-8.665313268651187E-8</v>
      </c>
    </row>
    <row r="86" spans="2:18" x14ac:dyDescent="0.25">
      <c r="B86" s="2">
        <f t="shared" si="13"/>
        <v>7.9432823472428087E-9</v>
      </c>
      <c r="C86" s="3">
        <v>8.1</v>
      </c>
      <c r="D86" s="2">
        <f>(1+'alpha plot'!$J$7*$B86+'alpha plot'!$J$7*'alpha plot'!$J$8*$B86^2+'alpha plot'!$J$7*'alpha plot'!$J$8*'alpha plot'!$J$9*$B86^3+'alpha plot'!$J$7*'alpha plot'!$J$8*'alpha plot'!$J$9*'alpha plot'!$J$10*$B86^4+'alpha plot'!$J$7*'alpha plot'!$J$8*'alpha plot'!$J$9*'alpha plot'!$J$10*'alpha plot'!$J$11*$B86^5+'alpha plot'!$J$7*'alpha plot'!$J$8*'alpha plot'!$J$9*'alpha plot'!$J$10*'alpha plot'!$J$11*'alpha plot'!$J$12*$B86^6)</f>
        <v>1.0000001584893192</v>
      </c>
      <c r="E86" s="2">
        <f>('alpha plot'!$J$7*'alpha plot'!$J$8*'alpha plot'!$J$9*'alpha plot'!$J$10*'alpha plot'!$J$11*'alpha plot'!$J$12*$B86^6)/$D86</f>
        <v>2.5118860334024483E-59</v>
      </c>
      <c r="F86" s="2">
        <f>('alpha plot'!$J$7*'alpha plot'!$J$8*'alpha plot'!$J$9*'alpha plot'!$J$10*'alpha plot'!$J$11*$B86^5)/$D86</f>
        <v>3.1622771589811969E-51</v>
      </c>
      <c r="G86" s="2">
        <f>('alpha plot'!$J$7*'alpha plot'!$J$8*'alpha plot'!$J$9*'alpha plot'!$J$10*$B86^4)/$D86</f>
        <v>3.9810710745776946E-43</v>
      </c>
      <c r="H86" s="2">
        <f>('alpha plot'!$J$7*'alpha plot'!$J$8*'alpha plot'!$J$9*$B86^3)/$D86</f>
        <v>5.0118715419445769E-35</v>
      </c>
      <c r="I86" s="2">
        <f>('alpha plot'!$J$7*'alpha plot'!$J$8*$B86^2)/$D86</f>
        <v>6.3095724448020481E-27</v>
      </c>
      <c r="J86" s="2">
        <f>('alpha plot'!$J$7*$B86)/$D86</f>
        <v>1.5848929412725097E-7</v>
      </c>
      <c r="K86" s="2">
        <f t="shared" si="14"/>
        <v>0.99999984151070587</v>
      </c>
      <c r="L86" s="1">
        <f t="shared" si="15"/>
        <v>-58.600000068831037</v>
      </c>
      <c r="M86" s="1">
        <f t="shared" si="16"/>
        <v>-50.500000068831035</v>
      </c>
      <c r="N86" s="1">
        <f t="shared" si="17"/>
        <v>-42.400000068831034</v>
      </c>
      <c r="O86" s="1">
        <f t="shared" si="18"/>
        <v>-34.300000068831032</v>
      </c>
      <c r="P86" s="1">
        <f t="shared" si="19"/>
        <v>-26.200000068831034</v>
      </c>
      <c r="Q86" s="1">
        <f t="shared" si="20"/>
        <v>-6.8000000688310314</v>
      </c>
      <c r="R86" s="1">
        <f t="shared" si="21"/>
        <v>-6.8831031337233631E-8</v>
      </c>
    </row>
    <row r="87" spans="2:18" x14ac:dyDescent="0.25">
      <c r="B87" s="2">
        <f t="shared" si="13"/>
        <v>6.3095734448019329E-9</v>
      </c>
      <c r="C87" s="3">
        <v>8.1999999999999993</v>
      </c>
      <c r="D87" s="2">
        <f>(1+'alpha plot'!$J$7*$B87+'alpha plot'!$J$7*'alpha plot'!$J$8*$B87^2+'alpha plot'!$J$7*'alpha plot'!$J$8*'alpha plot'!$J$9*$B87^3+'alpha plot'!$J$7*'alpha plot'!$J$8*'alpha plot'!$J$9*'alpha plot'!$J$10*$B87^4+'alpha plot'!$J$7*'alpha plot'!$J$8*'alpha plot'!$J$9*'alpha plot'!$J$10*'alpha plot'!$J$11*$B87^5+'alpha plot'!$J$7*'alpha plot'!$J$8*'alpha plot'!$J$9*'alpha plot'!$J$10*'alpha plot'!$J$11*'alpha plot'!$J$12*$B87^6)</f>
        <v>1.0000001258925413</v>
      </c>
      <c r="E87" s="2">
        <f>('alpha plot'!$J$7*'alpha plot'!$J$8*'alpha plot'!$J$9*'alpha plot'!$J$10*'alpha plot'!$J$11*'alpha plot'!$J$12*$B87^6)/$D87</f>
        <v>6.3095726504737675E-60</v>
      </c>
      <c r="F87" s="2">
        <f>('alpha plot'!$J$7*'alpha plot'!$J$8*'alpha plot'!$J$9*'alpha plot'!$J$10*'alpha plot'!$J$11*$B87^5)/$D87</f>
        <v>9.9999987410746966E-52</v>
      </c>
      <c r="G87" s="2">
        <f>('alpha plot'!$J$7*'alpha plot'!$J$8*'alpha plot'!$J$9*'alpha plot'!$J$10*$B87^4)/$D87</f>
        <v>1.5848929929348992E-43</v>
      </c>
      <c r="H87" s="2">
        <f>('alpha plot'!$J$7*'alpha plot'!$J$8*'alpha plot'!$J$9*$B87^3)/$D87</f>
        <v>2.5118861152818411E-35</v>
      </c>
      <c r="I87" s="2">
        <f>('alpha plot'!$J$7*'alpha plot'!$J$8*$B87^2)/$D87</f>
        <v>3.9810712043477814E-27</v>
      </c>
      <c r="J87" s="2">
        <f>('alpha plot'!$J$7*$B87)/$D87</f>
        <v>1.2589252533048684E-7</v>
      </c>
      <c r="K87" s="2">
        <f t="shared" si="14"/>
        <v>0.9999998741074746</v>
      </c>
      <c r="L87" s="1">
        <f t="shared" si="15"/>
        <v>-59.200000054674433</v>
      </c>
      <c r="M87" s="1">
        <f t="shared" si="16"/>
        <v>-51.000000054674437</v>
      </c>
      <c r="N87" s="1">
        <f t="shared" si="17"/>
        <v>-42.800000054674435</v>
      </c>
      <c r="O87" s="1">
        <f t="shared" si="18"/>
        <v>-34.600000054674432</v>
      </c>
      <c r="P87" s="1">
        <f t="shared" si="19"/>
        <v>-26.400000054674436</v>
      </c>
      <c r="Q87" s="1">
        <f t="shared" si="20"/>
        <v>-6.9000000546744324</v>
      </c>
      <c r="R87" s="1">
        <f t="shared" si="21"/>
        <v>-5.4674432537548432E-8</v>
      </c>
    </row>
    <row r="88" spans="2:18" x14ac:dyDescent="0.25">
      <c r="B88" s="2">
        <f t="shared" si="13"/>
        <v>5.0118723362727114E-9</v>
      </c>
      <c r="C88" s="3">
        <v>8.3000000000000007</v>
      </c>
      <c r="D88" s="2">
        <f>(1+'alpha plot'!$J$7*$B88+'alpha plot'!$J$7*'alpha plot'!$J$8*$B88^2+'alpha plot'!$J$7*'alpha plot'!$J$8*'alpha plot'!$J$9*$B88^3+'alpha plot'!$J$7*'alpha plot'!$J$8*'alpha plot'!$J$9*'alpha plot'!$J$10*$B88^4+'alpha plot'!$J$7*'alpha plot'!$J$8*'alpha plot'!$J$9*'alpha plot'!$J$10*'alpha plot'!$J$11*$B88^5+'alpha plot'!$J$7*'alpha plot'!$J$8*'alpha plot'!$J$9*'alpha plot'!$J$10*'alpha plot'!$J$11*'alpha plot'!$J$12*$B88^6)</f>
        <v>1.0000001000000001</v>
      </c>
      <c r="E88" s="2">
        <f>('alpha plot'!$J$7*'alpha plot'!$J$8*'alpha plot'!$J$9*'alpha plot'!$J$10*'alpha plot'!$J$11*'alpha plot'!$J$12*$B88^6)/$D88</f>
        <v>1.5848930339717799E-60</v>
      </c>
      <c r="F88" s="2">
        <f>('alpha plot'!$J$7*'alpha plot'!$J$8*'alpha plot'!$J$9*'alpha plot'!$J$10*'alpha plot'!$J$11*$B88^5)/$D88</f>
        <v>3.162277343940592E-52</v>
      </c>
      <c r="G88" s="2">
        <f>('alpha plot'!$J$7*'alpha plot'!$J$8*'alpha plot'!$J$9*'alpha plot'!$J$10*$B88^4)/$D88</f>
        <v>6.3095728138445604E-44</v>
      </c>
      <c r="H88" s="2">
        <f>('alpha plot'!$J$7*'alpha plot'!$J$8*'alpha plot'!$J$9*$B88^3)/$D88</f>
        <v>1.2589252859016234E-35</v>
      </c>
      <c r="I88" s="2">
        <f>('alpha plot'!$J$7*'alpha plot'!$J$8*$B88^2)/$D88</f>
        <v>2.5118861803209376E-27</v>
      </c>
      <c r="J88" s="2">
        <f>('alpha plot'!$J$7*$B88)/$D88</f>
        <v>9.9999990000000806E-8</v>
      </c>
      <c r="K88" s="2">
        <f t="shared" si="14"/>
        <v>0.99999990000000993</v>
      </c>
      <c r="L88" s="1">
        <f t="shared" si="15"/>
        <v>-59.800000043429456</v>
      </c>
      <c r="M88" s="1">
        <f t="shared" si="16"/>
        <v>-51.500000043429452</v>
      </c>
      <c r="N88" s="1">
        <f t="shared" si="17"/>
        <v>-43.200000043429455</v>
      </c>
      <c r="O88" s="1">
        <f t="shared" si="18"/>
        <v>-34.900000043429451</v>
      </c>
      <c r="P88" s="1">
        <f t="shared" si="19"/>
        <v>-26.60000004342945</v>
      </c>
      <c r="Q88" s="1">
        <f t="shared" si="20"/>
        <v>-7.0000000434294467</v>
      </c>
      <c r="R88" s="1">
        <f t="shared" si="21"/>
        <v>-4.3429446047680736E-8</v>
      </c>
    </row>
    <row r="89" spans="2:18" x14ac:dyDescent="0.25">
      <c r="B89" s="2">
        <f t="shared" si="13"/>
        <v>3.9810717055349665E-9</v>
      </c>
      <c r="C89" s="3">
        <v>8.4</v>
      </c>
      <c r="D89" s="2">
        <f>(1+'alpha plot'!$J$7*$B89+'alpha plot'!$J$7*'alpha plot'!$J$8*$B89^2+'alpha plot'!$J$7*'alpha plot'!$J$8*'alpha plot'!$J$9*$B89^3+'alpha plot'!$J$7*'alpha plot'!$J$8*'alpha plot'!$J$9*'alpha plot'!$J$10*$B89^4+'alpha plot'!$J$7*'alpha plot'!$J$8*'alpha plot'!$J$9*'alpha plot'!$J$10*'alpha plot'!$J$11*$B89^5+'alpha plot'!$J$7*'alpha plot'!$J$8*'alpha plot'!$J$9*'alpha plot'!$J$10*'alpha plot'!$J$11*'alpha plot'!$J$12*$B89^6)</f>
        <v>1.0000000794328234</v>
      </c>
      <c r="E89" s="2">
        <f>('alpha plot'!$J$7*'alpha plot'!$J$8*'alpha plot'!$J$9*'alpha plot'!$J$10*'alpha plot'!$J$11*'alpha plot'!$J$12*$B89^6)/$D89</f>
        <v>3.9810713893071739E-61</v>
      </c>
      <c r="F89" s="2">
        <f>('alpha plot'!$J$7*'alpha plot'!$J$8*'alpha plot'!$J$9*'alpha plot'!$J$10*'alpha plot'!$J$11*$B89^5)/$D89</f>
        <v>9.9999992056716984E-53</v>
      </c>
      <c r="G89" s="2">
        <f>('alpha plot'!$J$7*'alpha plot'!$J$8*'alpha plot'!$J$9*'alpha plot'!$J$10*$B89^4)/$D89</f>
        <v>2.5118862319833361E-44</v>
      </c>
      <c r="H89" s="2">
        <f>('alpha plot'!$J$7*'alpha plot'!$J$8*'alpha plot'!$J$9*$B89^3)/$D89</f>
        <v>6.309572943614677E-36</v>
      </c>
      <c r="I89" s="2">
        <f>('alpha plot'!$J$7*'alpha plot'!$J$8*$B89^2)/$D89</f>
        <v>1.5848930665685691E-27</v>
      </c>
      <c r="J89" s="2">
        <f>('alpha plot'!$J$7*$B89)/$D89</f>
        <v>7.9432817162855126E-8</v>
      </c>
      <c r="K89" s="2">
        <f t="shared" si="14"/>
        <v>0.9999999205671829</v>
      </c>
      <c r="L89" s="1">
        <f t="shared" si="15"/>
        <v>-60.400000034497239</v>
      </c>
      <c r="M89" s="1">
        <f t="shared" si="16"/>
        <v>-52.000000034497241</v>
      </c>
      <c r="N89" s="1">
        <f t="shared" si="17"/>
        <v>-43.600000034497242</v>
      </c>
      <c r="O89" s="1">
        <f t="shared" si="18"/>
        <v>-35.200000034497236</v>
      </c>
      <c r="P89" s="1">
        <f t="shared" si="19"/>
        <v>-26.800000034497238</v>
      </c>
      <c r="Q89" s="1">
        <f t="shared" si="20"/>
        <v>-7.1000000344972358</v>
      </c>
      <c r="R89" s="1">
        <f t="shared" si="21"/>
        <v>-3.4497235519385125E-8</v>
      </c>
    </row>
    <row r="90" spans="2:18" x14ac:dyDescent="0.25">
      <c r="B90" s="2">
        <f t="shared" si="13"/>
        <v>3.1622776601683779E-9</v>
      </c>
      <c r="C90" s="3">
        <v>8.5</v>
      </c>
      <c r="D90" s="2">
        <f>(1+'alpha plot'!$J$7*$B90+'alpha plot'!$J$7*'alpha plot'!$J$8*$B90^2+'alpha plot'!$J$7*'alpha plot'!$J$8*'alpha plot'!$J$9*$B90^3+'alpha plot'!$J$7*'alpha plot'!$J$8*'alpha plot'!$J$9*'alpha plot'!$J$10*$B90^4+'alpha plot'!$J$7*'alpha plot'!$J$8*'alpha plot'!$J$9*'alpha plot'!$J$10*'alpha plot'!$J$11*$B90^5+'alpha plot'!$J$7*'alpha plot'!$J$8*'alpha plot'!$J$9*'alpha plot'!$J$10*'alpha plot'!$J$11*'alpha plot'!$J$12*$B90^6)</f>
        <v>1.0000000630957344</v>
      </c>
      <c r="E90" s="2">
        <f>('alpha plot'!$J$7*'alpha plot'!$J$8*'alpha plot'!$J$9*'alpha plot'!$J$10*'alpha plot'!$J$11*'alpha plot'!$J$12*$B90^6)/$D90</f>
        <v>9.9999993690426174E-62</v>
      </c>
      <c r="F90" s="2">
        <f>('alpha plot'!$J$7*'alpha plot'!$J$8*'alpha plot'!$J$9*'alpha plot'!$J$10*'alpha plot'!$J$11*$B90^5)/$D90</f>
        <v>3.1622774606421372E-53</v>
      </c>
      <c r="G90" s="2">
        <f>('alpha plot'!$J$7*'alpha plot'!$J$8*'alpha plot'!$J$9*'alpha plot'!$J$10*$B90^4)/$D90</f>
        <v>9.9999993690426259E-45</v>
      </c>
      <c r="H90" s="2">
        <f>('alpha plot'!$J$7*'alpha plot'!$J$8*'alpha plot'!$J$9*$B90^3)/$D90</f>
        <v>3.1622774606421394E-36</v>
      </c>
      <c r="I90" s="2">
        <f>('alpha plot'!$J$7*'alpha plot'!$J$8*$B90^2)/$D90</f>
        <v>9.9999993690426348E-28</v>
      </c>
      <c r="J90" s="2">
        <f>('alpha plot'!$J$7*$B90)/$D90</f>
        <v>6.3095730466947874E-8</v>
      </c>
      <c r="K90" s="2">
        <f t="shared" si="14"/>
        <v>0.99999993690426958</v>
      </c>
      <c r="L90" s="1">
        <f t="shared" si="15"/>
        <v>-61.00000002740213</v>
      </c>
      <c r="M90" s="1">
        <f t="shared" si="16"/>
        <v>-52.50000002740213</v>
      </c>
      <c r="N90" s="1">
        <f t="shared" si="17"/>
        <v>-44.00000002740213</v>
      </c>
      <c r="O90" s="1">
        <f t="shared" si="18"/>
        <v>-35.50000002740213</v>
      </c>
      <c r="P90" s="1">
        <f t="shared" si="19"/>
        <v>-27.00000002740213</v>
      </c>
      <c r="Q90" s="1">
        <f t="shared" si="20"/>
        <v>-7.2000000274021287</v>
      </c>
      <c r="R90" s="1">
        <f t="shared" si="21"/>
        <v>-2.7402128416750868E-8</v>
      </c>
    </row>
    <row r="91" spans="2:18" x14ac:dyDescent="0.25">
      <c r="B91" s="2">
        <f t="shared" si="13"/>
        <v>2.5118864315095812E-9</v>
      </c>
      <c r="C91" s="3">
        <v>8.6</v>
      </c>
      <c r="D91" s="2">
        <f>(1+'alpha plot'!$J$7*$B91+'alpha plot'!$J$7*'alpha plot'!$J$8*$B91^2+'alpha plot'!$J$7*'alpha plot'!$J$8*'alpha plot'!$J$9*$B91^3+'alpha plot'!$J$7*'alpha plot'!$J$8*'alpha plot'!$J$9*'alpha plot'!$J$10*$B91^4+'alpha plot'!$J$7*'alpha plot'!$J$8*'alpha plot'!$J$9*'alpha plot'!$J$10*'alpha plot'!$J$11*$B91^5+'alpha plot'!$J$7*'alpha plot'!$J$8*'alpha plot'!$J$9*'alpha plot'!$J$10*'alpha plot'!$J$11*'alpha plot'!$J$12*$B91^6)</f>
        <v>1.0000000501187234</v>
      </c>
      <c r="E91" s="2">
        <f>('alpha plot'!$J$7*'alpha plot'!$J$8*'alpha plot'!$J$9*'alpha plot'!$J$10*'alpha plot'!$J$11*'alpha plot'!$J$12*$B91^6)/$D91</f>
        <v>2.5118863056170383E-62</v>
      </c>
      <c r="F91" s="2">
        <f>('alpha plot'!$J$7*'alpha plot'!$J$8*'alpha plot'!$J$9*'alpha plot'!$J$10*'alpha plot'!$J$11*$B91^5)/$D91</f>
        <v>9.9999994988127595E-54</v>
      </c>
      <c r="G91" s="2">
        <f>('alpha plot'!$J$7*'alpha plot'!$J$8*'alpha plot'!$J$9*'alpha plot'!$J$10*$B91^4)/$D91</f>
        <v>3.9810715060087371E-45</v>
      </c>
      <c r="H91" s="2">
        <f>('alpha plot'!$J$7*'alpha plot'!$J$8*'alpha plot'!$J$9*$B91^3)/$D91</f>
        <v>1.5848931130282878E-36</v>
      </c>
      <c r="I91" s="2">
        <f>('alpha plot'!$J$7*'alpha plot'!$J$8*$B91^2)/$D91</f>
        <v>6.3095731285741546E-28</v>
      </c>
      <c r="J91" s="2">
        <f>('alpha plot'!$J$7*$B91)/$D91</f>
        <v>5.011872085084096E-8</v>
      </c>
      <c r="K91" s="2">
        <f t="shared" si="14"/>
        <v>0.99999994988127916</v>
      </c>
      <c r="L91" s="1">
        <f t="shared" si="15"/>
        <v>-61.600000021766284</v>
      </c>
      <c r="M91" s="1">
        <f t="shared" si="16"/>
        <v>-53.000000021766283</v>
      </c>
      <c r="N91" s="1">
        <f t="shared" si="17"/>
        <v>-44.400000021766289</v>
      </c>
      <c r="O91" s="1">
        <f t="shared" si="18"/>
        <v>-35.800000021766287</v>
      </c>
      <c r="P91" s="1">
        <f t="shared" si="19"/>
        <v>-27.200000021766286</v>
      </c>
      <c r="Q91" s="1">
        <f t="shared" si="20"/>
        <v>-7.3000000217662837</v>
      </c>
      <c r="R91" s="1">
        <f t="shared" si="21"/>
        <v>-2.176628444637723E-8</v>
      </c>
    </row>
    <row r="92" spans="2:18" x14ac:dyDescent="0.25">
      <c r="B92" s="2">
        <f t="shared" si="13"/>
        <v>1.9952623149688824E-9</v>
      </c>
      <c r="C92" s="3">
        <v>8.6999999999999993</v>
      </c>
      <c r="D92" s="2">
        <f>(1+'alpha plot'!$J$7*$B92+'alpha plot'!$J$7*'alpha plot'!$J$8*$B92^2+'alpha plot'!$J$7*'alpha plot'!$J$8*'alpha plot'!$J$9*$B92^3+'alpha plot'!$J$7*'alpha plot'!$J$8*'alpha plot'!$J$9*'alpha plot'!$J$10*$B92^4+'alpha plot'!$J$7*'alpha plot'!$J$8*'alpha plot'!$J$9*'alpha plot'!$J$10*'alpha plot'!$J$11*$B92^5+'alpha plot'!$J$7*'alpha plot'!$J$8*'alpha plot'!$J$9*'alpha plot'!$J$10*'alpha plot'!$J$11*'alpha plot'!$J$12*$B92^6)</f>
        <v>1.0000000398107169</v>
      </c>
      <c r="E92" s="2">
        <f>('alpha plot'!$J$7*'alpha plot'!$J$8*'alpha plot'!$J$9*'alpha plot'!$J$10*'alpha plot'!$J$11*'alpha plot'!$J$12*$B92^6)/$D92</f>
        <v>6.3095731936133195E-63</v>
      </c>
      <c r="F92" s="2">
        <f>('alpha plot'!$J$7*'alpha plot'!$J$8*'alpha plot'!$J$9*'alpha plot'!$J$10*'alpha plot'!$J$11*$B92^5)/$D92</f>
        <v>3.1622775342758489E-54</v>
      </c>
      <c r="G92" s="2">
        <f>('alpha plot'!$J$7*'alpha plot'!$J$8*'alpha plot'!$J$9*'alpha plot'!$J$10*$B92^4)/$D92</f>
        <v>1.5848931293653821E-45</v>
      </c>
      <c r="H92" s="2">
        <f>('alpha plot'!$J$7*'alpha plot'!$J$8*'alpha plot'!$J$9*$B92^3)/$D92</f>
        <v>7.9432820310150538E-37</v>
      </c>
      <c r="I92" s="2">
        <f>('alpha plot'!$J$7*'alpha plot'!$J$8*$B92^2)/$D92</f>
        <v>3.9810715470456505E-28</v>
      </c>
      <c r="J92" s="2">
        <f>('alpha plot'!$J$7*$B92)/$D92</f>
        <v>3.9810715470456667E-8</v>
      </c>
      <c r="K92" s="2">
        <f t="shared" si="14"/>
        <v>0.99999996018928461</v>
      </c>
      <c r="L92" s="1">
        <f t="shared" si="15"/>
        <v>-62.200000017289575</v>
      </c>
      <c r="M92" s="1">
        <f t="shared" si="16"/>
        <v>-53.500000017289572</v>
      </c>
      <c r="N92" s="1">
        <f t="shared" si="17"/>
        <v>-44.800000017289577</v>
      </c>
      <c r="O92" s="1">
        <f t="shared" si="18"/>
        <v>-36.100000017289574</v>
      </c>
      <c r="P92" s="1">
        <f t="shared" si="19"/>
        <v>-27.400000017289575</v>
      </c>
      <c r="Q92" s="1">
        <f t="shared" si="20"/>
        <v>-7.4000000172895737</v>
      </c>
      <c r="R92" s="1">
        <f t="shared" si="21"/>
        <v>-1.7289574359062204E-8</v>
      </c>
    </row>
    <row r="93" spans="2:18" x14ac:dyDescent="0.25">
      <c r="B93" s="2">
        <f t="shared" si="13"/>
        <v>1.584893192461106E-9</v>
      </c>
      <c r="C93" s="3">
        <v>8.8000000000000007</v>
      </c>
      <c r="D93" s="2">
        <f>(1+'alpha plot'!$J$7*$B93+'alpha plot'!$J$7*'alpha plot'!$J$8*$B93^2+'alpha plot'!$J$7*'alpha plot'!$J$8*'alpha plot'!$J$9*$B93^3+'alpha plot'!$J$7*'alpha plot'!$J$8*'alpha plot'!$J$9*'alpha plot'!$J$10*$B93^4+'alpha plot'!$J$7*'alpha plot'!$J$8*'alpha plot'!$J$9*'alpha plot'!$J$10*'alpha plot'!$J$11*$B93^5+'alpha plot'!$J$7*'alpha plot'!$J$8*'alpha plot'!$J$9*'alpha plot'!$J$10*'alpha plot'!$J$11*'alpha plot'!$J$12*$B93^6)</f>
        <v>1.0000000316227766</v>
      </c>
      <c r="E93" s="2">
        <f>('alpha plot'!$J$7*'alpha plot'!$J$8*'alpha plot'!$J$9*'alpha plot'!$J$10*'alpha plot'!$J$11*'alpha plot'!$J$12*$B93^6)/$D93</f>
        <v>1.5848931423423384E-63</v>
      </c>
      <c r="F93" s="2">
        <f>('alpha plot'!$J$7*'alpha plot'!$J$8*'alpha plot'!$J$9*'alpha plot'!$J$10*'alpha plot'!$J$11*$B93^5)/$D93</f>
        <v>9.9999996837719545E-55</v>
      </c>
      <c r="G93" s="2">
        <f>('alpha plot'!$J$7*'alpha plot'!$J$8*'alpha plot'!$J$9*'alpha plot'!$J$10*$B93^4)/$D93</f>
        <v>6.3095732452755546E-46</v>
      </c>
      <c r="H93" s="2">
        <f>('alpha plot'!$J$7*'alpha plot'!$J$8*'alpha plot'!$J$9*$B93^3)/$D93</f>
        <v>3.9810715796423582E-37</v>
      </c>
      <c r="I93" s="2">
        <f>('alpha plot'!$J$7*'alpha plot'!$J$8*$B93^2)/$D93</f>
        <v>2.5118863520767224E-28</v>
      </c>
      <c r="J93" s="2">
        <f>('alpha plot'!$J$7*$B93)/$D93</f>
        <v>3.1622775601683689E-8</v>
      </c>
      <c r="K93" s="2">
        <f t="shared" si="14"/>
        <v>0.99999996837722438</v>
      </c>
      <c r="L93" s="1">
        <f t="shared" si="15"/>
        <v>-62.800000013733609</v>
      </c>
      <c r="M93" s="1">
        <f t="shared" si="16"/>
        <v>-54.000000013733612</v>
      </c>
      <c r="N93" s="1">
        <f t="shared" si="17"/>
        <v>-45.200000013733607</v>
      </c>
      <c r="O93" s="1">
        <f t="shared" si="18"/>
        <v>-36.400000013733603</v>
      </c>
      <c r="P93" s="1">
        <f t="shared" si="19"/>
        <v>-27.600000013733602</v>
      </c>
      <c r="Q93" s="1">
        <f t="shared" si="20"/>
        <v>-7.5000000137335991</v>
      </c>
      <c r="R93" s="1">
        <f t="shared" si="21"/>
        <v>-1.3733597171507828E-8</v>
      </c>
    </row>
    <row r="94" spans="2:18" x14ac:dyDescent="0.25">
      <c r="B94" s="2">
        <f t="shared" si="13"/>
        <v>1.2589254117941623E-9</v>
      </c>
      <c r="C94" s="3">
        <v>8.9</v>
      </c>
      <c r="D94" s="2">
        <f>(1+'alpha plot'!$J$7*$B94+'alpha plot'!$J$7*'alpha plot'!$J$8*$B94^2+'alpha plot'!$J$7*'alpha plot'!$J$8*'alpha plot'!$J$9*$B94^3+'alpha plot'!$J$7*'alpha plot'!$J$8*'alpha plot'!$J$9*'alpha plot'!$J$10*$B94^4+'alpha plot'!$J$7*'alpha plot'!$J$8*'alpha plot'!$J$9*'alpha plot'!$J$10*'alpha plot'!$J$11*$B94^5+'alpha plot'!$J$7*'alpha plot'!$J$8*'alpha plot'!$J$9*'alpha plot'!$J$10*'alpha plot'!$J$11*'alpha plot'!$J$12*$B94^6)</f>
        <v>1.0000000251188643</v>
      </c>
      <c r="E94" s="2">
        <f>('alpha plot'!$J$7*'alpha plot'!$J$8*'alpha plot'!$J$9*'alpha plot'!$J$10*'alpha plot'!$J$11*'alpha plot'!$J$12*$B94^6)/$D94</f>
        <v>3.9810716055348616E-64</v>
      </c>
      <c r="F94" s="2">
        <f>('alpha plot'!$J$7*'alpha plot'!$J$8*'alpha plot'!$J$9*'alpha plot'!$J$10*'alpha plot'!$J$11*$B94^5)/$D94</f>
        <v>3.1622775807354802E-55</v>
      </c>
      <c r="G94" s="2">
        <f>('alpha plot'!$J$7*'alpha plot'!$J$8*'alpha plot'!$J$9*'alpha plot'!$J$10*$B94^4)/$D94</f>
        <v>2.511886368413795E-46</v>
      </c>
      <c r="H94" s="2">
        <f>('alpha plot'!$J$7*'alpha plot'!$J$8*'alpha plot'!$J$9*$B94^3)/$D94</f>
        <v>1.995262264850124E-37</v>
      </c>
      <c r="I94" s="2">
        <f>('alpha plot'!$J$7*'alpha plot'!$J$8*$B94^2)/$D94</f>
        <v>1.5848931526503769E-28</v>
      </c>
      <c r="J94" s="2">
        <f>('alpha plot'!$J$7*$B94)/$D94</f>
        <v>2.5118863684138388E-8</v>
      </c>
      <c r="K94" s="2">
        <f t="shared" si="14"/>
        <v>0.99999997488113634</v>
      </c>
      <c r="L94" s="1">
        <f t="shared" si="15"/>
        <v>-63.400000010908997</v>
      </c>
      <c r="M94" s="1">
        <f t="shared" si="16"/>
        <v>-54.500000010908998</v>
      </c>
      <c r="N94" s="1">
        <f t="shared" si="17"/>
        <v>-45.600000010908992</v>
      </c>
      <c r="O94" s="1">
        <f t="shared" si="18"/>
        <v>-36.700000010908994</v>
      </c>
      <c r="P94" s="1">
        <f t="shared" si="19"/>
        <v>-27.800000010908988</v>
      </c>
      <c r="Q94" s="1">
        <f t="shared" si="20"/>
        <v>-7.6000000109089854</v>
      </c>
      <c r="R94" s="1">
        <f t="shared" si="21"/>
        <v>-1.0908984014382433E-8</v>
      </c>
    </row>
    <row r="95" spans="2:18" x14ac:dyDescent="0.25">
      <c r="B95" s="2">
        <f t="shared" si="13"/>
        <v>1.0000000000000001E-9</v>
      </c>
      <c r="C95" s="3">
        <v>9</v>
      </c>
      <c r="D95" s="2">
        <f>(1+'alpha plot'!$J$7*$B95+'alpha plot'!$J$7*'alpha plot'!$J$8*$B95^2+'alpha plot'!$J$7*'alpha plot'!$J$8*'alpha plot'!$J$9*$B95^3+'alpha plot'!$J$7*'alpha plot'!$J$8*'alpha plot'!$J$9*'alpha plot'!$J$10*$B95^4+'alpha plot'!$J$7*'alpha plot'!$J$8*'alpha plot'!$J$9*'alpha plot'!$J$10*'alpha plot'!$J$11*$B95^5+'alpha plot'!$J$7*'alpha plot'!$J$8*'alpha plot'!$J$9*'alpha plot'!$J$10*'alpha plot'!$J$11*'alpha plot'!$J$12*$B95^6)</f>
        <v>1.0000000199526231</v>
      </c>
      <c r="E95" s="2">
        <f>('alpha plot'!$J$7*'alpha plot'!$J$8*'alpha plot'!$J$9*'alpha plot'!$J$10*'alpha plot'!$J$11*'alpha plot'!$J$12*$B95^6)/$D95</f>
        <v>9.9999998004737211E-65</v>
      </c>
      <c r="F95" s="2">
        <f>('alpha plot'!$J$7*'alpha plot'!$J$8*'alpha plot'!$J$9*'alpha plot'!$J$10*'alpha plot'!$J$11*$B95^5)/$D95</f>
        <v>9.9999998004737216E-56</v>
      </c>
      <c r="G95" s="2">
        <f>('alpha plot'!$J$7*'alpha plot'!$J$8*'alpha plot'!$J$9*'alpha plot'!$J$10*$B95^4)/$D95</f>
        <v>9.9999998004737211E-47</v>
      </c>
      <c r="H95" s="2">
        <f>('alpha plot'!$J$7*'alpha plot'!$J$8*'alpha plot'!$J$9*$B95^3)/$D95</f>
        <v>9.9999998004737238E-38</v>
      </c>
      <c r="I95" s="2">
        <f>('alpha plot'!$J$7*'alpha plot'!$J$8*$B95^2)/$D95</f>
        <v>9.9999998004737211E-29</v>
      </c>
      <c r="J95" s="2">
        <f>('alpha plot'!$J$7*$B95)/$D95</f>
        <v>1.9952622751581644E-8</v>
      </c>
      <c r="K95" s="2">
        <f t="shared" si="14"/>
        <v>0.99999998004737733</v>
      </c>
      <c r="L95" s="1">
        <f t="shared" si="15"/>
        <v>-64.00000000866531</v>
      </c>
      <c r="M95" s="1">
        <f t="shared" si="16"/>
        <v>-55.000000008665317</v>
      </c>
      <c r="N95" s="1">
        <f t="shared" si="17"/>
        <v>-46.000000008665317</v>
      </c>
      <c r="O95" s="1">
        <f t="shared" si="18"/>
        <v>-37.000000008665317</v>
      </c>
      <c r="P95" s="1">
        <f t="shared" si="19"/>
        <v>-28.000000008665317</v>
      </c>
      <c r="Q95" s="1">
        <f t="shared" si="20"/>
        <v>-7.700000008665314</v>
      </c>
      <c r="R95" s="1">
        <f t="shared" si="21"/>
        <v>-8.6653140094363103E-9</v>
      </c>
    </row>
    <row r="96" spans="2:18" x14ac:dyDescent="0.25">
      <c r="B96" s="2">
        <f t="shared" si="13"/>
        <v>7.9432823472428E-10</v>
      </c>
      <c r="C96" s="3">
        <v>9.1</v>
      </c>
      <c r="D96" s="2">
        <f>(1+'alpha plot'!$J$7*$B96+'alpha plot'!$J$7*'alpha plot'!$J$8*$B96^2+'alpha plot'!$J$7*'alpha plot'!$J$8*'alpha plot'!$J$9*$B96^3+'alpha plot'!$J$7*'alpha plot'!$J$8*'alpha plot'!$J$9*'alpha plot'!$J$10*$B96^4+'alpha plot'!$J$7*'alpha plot'!$J$8*'alpha plot'!$J$9*'alpha plot'!$J$10*'alpha plot'!$J$11*$B96^5+'alpha plot'!$J$7*'alpha plot'!$J$8*'alpha plot'!$J$9*'alpha plot'!$J$10*'alpha plot'!$J$11*'alpha plot'!$J$12*$B96^6)</f>
        <v>1.0000000158489319</v>
      </c>
      <c r="E96" s="2">
        <f>('alpha plot'!$J$7*'alpha plot'!$J$8*'alpha plot'!$J$9*'alpha plot'!$J$10*'alpha plot'!$J$11*'alpha plot'!$J$12*$B96^6)/$D96</f>
        <v>2.511886391698822E-65</v>
      </c>
      <c r="F96" s="2">
        <f>('alpha plot'!$J$7*'alpha plot'!$J$8*'alpha plot'!$J$9*'alpha plot'!$J$10*'alpha plot'!$J$11*$B96^5)/$D96</f>
        <v>3.1622776100496104E-56</v>
      </c>
      <c r="G96" s="2">
        <f>('alpha plot'!$J$7*'alpha plot'!$J$8*'alpha plot'!$J$9*'alpha plot'!$J$10*$B96^4)/$D96</f>
        <v>3.9810716424391883E-47</v>
      </c>
      <c r="H96" s="2">
        <f>('alpha plot'!$J$7*'alpha plot'!$J$8*'alpha plot'!$J$9*$B96^3)/$D96</f>
        <v>5.0118722568398452E-38</v>
      </c>
      <c r="I96" s="2">
        <f>('alpha plot'!$J$7*'alpha plot'!$J$8*$B96^2)/$D96</f>
        <v>6.3095733448018776E-29</v>
      </c>
      <c r="J96" s="2">
        <f>('alpha plot'!$J$7*$B96)/$D96</f>
        <v>1.5848931673422473E-8</v>
      </c>
      <c r="K96" s="2">
        <f t="shared" si="14"/>
        <v>0.99999998415106828</v>
      </c>
      <c r="L96" s="1">
        <f t="shared" si="15"/>
        <v>-64.600000006883107</v>
      </c>
      <c r="M96" s="1">
        <f t="shared" si="16"/>
        <v>-55.500000006883113</v>
      </c>
      <c r="N96" s="1">
        <f t="shared" si="17"/>
        <v>-46.400000006883111</v>
      </c>
      <c r="O96" s="1">
        <f t="shared" si="18"/>
        <v>-37.30000000688311</v>
      </c>
      <c r="P96" s="1">
        <f t="shared" si="19"/>
        <v>-28.200000006883108</v>
      </c>
      <c r="Q96" s="1">
        <f t="shared" si="20"/>
        <v>-7.8000000068831046</v>
      </c>
      <c r="R96" s="1">
        <f t="shared" si="21"/>
        <v>-6.883103645719755E-9</v>
      </c>
    </row>
    <row r="97" spans="2:18" x14ac:dyDescent="0.25">
      <c r="B97" s="2">
        <f t="shared" si="13"/>
        <v>6.309573444801927E-10</v>
      </c>
      <c r="C97" s="3">
        <v>9.1999999999999993</v>
      </c>
      <c r="D97" s="2">
        <f>(1+'alpha plot'!$J$7*$B97+'alpha plot'!$J$7*'alpha plot'!$J$8*$B97^2+'alpha plot'!$J$7*'alpha plot'!$J$8*'alpha plot'!$J$9*$B97^3+'alpha plot'!$J$7*'alpha plot'!$J$8*'alpha plot'!$J$9*'alpha plot'!$J$10*$B97^4+'alpha plot'!$J$7*'alpha plot'!$J$8*'alpha plot'!$J$9*'alpha plot'!$J$10*'alpha plot'!$J$11*$B97^5+'alpha plot'!$J$7*'alpha plot'!$J$8*'alpha plot'!$J$9*'alpha plot'!$J$10*'alpha plot'!$J$11*'alpha plot'!$J$12*$B97^6)</f>
        <v>1.0000000125892541</v>
      </c>
      <c r="E97" s="2">
        <f>('alpha plot'!$J$7*'alpha plot'!$J$8*'alpha plot'!$J$9*'alpha plot'!$J$10*'alpha plot'!$J$11*'alpha plot'!$J$12*$B97^6)/$D97</f>
        <v>6.309573365369044E-66</v>
      </c>
      <c r="F97" s="2">
        <f>('alpha plot'!$J$7*'alpha plot'!$J$8*'alpha plot'!$J$9*'alpha plot'!$J$10*'alpha plot'!$J$11*$B97^5)/$D97</f>
        <v>9.9999998741073658E-57</v>
      </c>
      <c r="G97" s="2">
        <f>('alpha plot'!$J$7*'alpha plot'!$J$8*'alpha plot'!$J$9*'alpha plot'!$J$10*$B97^4)/$D97</f>
        <v>1.5848931725084767E-47</v>
      </c>
      <c r="H97" s="2">
        <f>('alpha plot'!$J$7*'alpha plot'!$J$8*'alpha plot'!$J$9*$B97^3)/$D97</f>
        <v>2.5118863998867844E-38</v>
      </c>
      <c r="I97" s="2">
        <f>('alpha plot'!$J$7*'alpha plot'!$J$8*$B97^2)/$D97</f>
        <v>3.9810716554162221E-29</v>
      </c>
      <c r="J97" s="2">
        <f>('alpha plot'!$J$7*$B97)/$D97</f>
        <v>1.2589253959452349E-8</v>
      </c>
      <c r="K97" s="2">
        <f t="shared" si="14"/>
        <v>0.99999998741074603</v>
      </c>
      <c r="L97" s="1">
        <f t="shared" si="15"/>
        <v>-65.200000005467444</v>
      </c>
      <c r="M97" s="1">
        <f t="shared" si="16"/>
        <v>-56.000000005467449</v>
      </c>
      <c r="N97" s="1">
        <f t="shared" si="17"/>
        <v>-46.800000005467446</v>
      </c>
      <c r="O97" s="1">
        <f t="shared" si="18"/>
        <v>-37.60000000546745</v>
      </c>
      <c r="P97" s="1">
        <f t="shared" si="19"/>
        <v>-28.400000005467447</v>
      </c>
      <c r="Q97" s="1">
        <f t="shared" si="20"/>
        <v>-7.9000000054674437</v>
      </c>
      <c r="R97" s="1">
        <f t="shared" si="21"/>
        <v>-5.4674435660064505E-9</v>
      </c>
    </row>
    <row r="98" spans="2:18" x14ac:dyDescent="0.25">
      <c r="B98" s="2">
        <f t="shared" si="13"/>
        <v>5.011872336272705E-10</v>
      </c>
      <c r="C98" s="3">
        <v>9.3000000000000007</v>
      </c>
      <c r="D98" s="2">
        <f>(1+'alpha plot'!$J$7*$B98+'alpha plot'!$J$7*'alpha plot'!$J$8*$B98^2+'alpha plot'!$J$7*'alpha plot'!$J$8*'alpha plot'!$J$9*$B98^3+'alpha plot'!$J$7*'alpha plot'!$J$8*'alpha plot'!$J$9*'alpha plot'!$J$10*$B98^4+'alpha plot'!$J$7*'alpha plot'!$J$8*'alpha plot'!$J$9*'alpha plot'!$J$10*'alpha plot'!$J$11*$B98^5+'alpha plot'!$J$7*'alpha plot'!$J$8*'alpha plot'!$J$9*'alpha plot'!$J$10*'alpha plot'!$J$11*'alpha plot'!$J$12*$B98^6)</f>
        <v>1.0000000099999999</v>
      </c>
      <c r="E98" s="2">
        <f>('alpha plot'!$J$7*'alpha plot'!$J$8*'alpha plot'!$J$9*'alpha plot'!$J$10*'alpha plot'!$J$11*'alpha plot'!$J$12*$B98^6)/$D98</f>
        <v>1.5848931766121391E-66</v>
      </c>
      <c r="F98" s="2">
        <f>('alpha plot'!$J$7*'alpha plot'!$J$8*'alpha plot'!$J$9*'alpha plot'!$J$10*'alpha plot'!$J$11*$B98^5)/$D98</f>
        <v>3.1622776285455302E-57</v>
      </c>
      <c r="G98" s="2">
        <f>('alpha plot'!$J$7*'alpha plot'!$J$8*'alpha plot'!$J$9*'alpha plot'!$J$10*$B98^4)/$D98</f>
        <v>6.3095733817060763E-48</v>
      </c>
      <c r="H98" s="2">
        <f>('alpha plot'!$J$7*'alpha plot'!$J$8*'alpha plot'!$J$9*$B98^3)/$D98</f>
        <v>1.258925399204893E-38</v>
      </c>
      <c r="I98" s="2">
        <f>('alpha plot'!$J$7*'alpha plot'!$J$8*$B98^2)/$D98</f>
        <v>2.5118864063906851E-29</v>
      </c>
      <c r="J98" s="2">
        <f>('alpha plot'!$J$7*$B98)/$D98</f>
        <v>9.9999998999999704E-9</v>
      </c>
      <c r="K98" s="2">
        <f t="shared" si="14"/>
        <v>0.99999999000000017</v>
      </c>
      <c r="L98" s="1">
        <f t="shared" si="15"/>
        <v>-65.800000004342962</v>
      </c>
      <c r="M98" s="1">
        <f t="shared" si="16"/>
        <v>-56.500000004342958</v>
      </c>
      <c r="N98" s="1">
        <f t="shared" si="17"/>
        <v>-47.200000004342954</v>
      </c>
      <c r="O98" s="1">
        <f t="shared" si="18"/>
        <v>-37.900000004342949</v>
      </c>
      <c r="P98" s="1">
        <f t="shared" si="19"/>
        <v>-28.600000004342949</v>
      </c>
      <c r="Q98" s="1">
        <f t="shared" si="20"/>
        <v>-8.0000000043429456</v>
      </c>
      <c r="R98" s="1">
        <f t="shared" si="21"/>
        <v>-4.3429447661367471E-9</v>
      </c>
    </row>
    <row r="99" spans="2:18" x14ac:dyDescent="0.25">
      <c r="B99" s="2">
        <f t="shared" si="13"/>
        <v>3.9810717055349621E-10</v>
      </c>
      <c r="C99" s="3">
        <v>9.4</v>
      </c>
      <c r="D99" s="2">
        <f>(1+'alpha plot'!$J$7*$B99+'alpha plot'!$J$7*'alpha plot'!$J$8*$B99^2+'alpha plot'!$J$7*'alpha plot'!$J$8*'alpha plot'!$J$9*$B99^3+'alpha plot'!$J$7*'alpha plot'!$J$8*'alpha plot'!$J$9*'alpha plot'!$J$10*$B99^4+'alpha plot'!$J$7*'alpha plot'!$J$8*'alpha plot'!$J$9*'alpha plot'!$J$10*'alpha plot'!$J$11*$B99^5+'alpha plot'!$J$7*'alpha plot'!$J$8*'alpha plot'!$J$9*'alpha plot'!$J$10*'alpha plot'!$J$11*'alpha plot'!$J$12*$B99^6)</f>
        <v>1.0000000079432823</v>
      </c>
      <c r="E99" s="2">
        <f>('alpha plot'!$J$7*'alpha plot'!$J$8*'alpha plot'!$J$9*'alpha plot'!$J$10*'alpha plot'!$J$11*'alpha plot'!$J$12*$B99^6)/$D99</f>
        <v>3.9810716739121124E-67</v>
      </c>
      <c r="F99" s="2">
        <f>('alpha plot'!$J$7*'alpha plot'!$J$8*'alpha plot'!$J$9*'alpha plot'!$J$10*'alpha plot'!$J$11*$B99^5)/$D99</f>
        <v>9.9999999205669941E-58</v>
      </c>
      <c r="G99" s="2">
        <f>('alpha plot'!$J$7*'alpha plot'!$J$8*'alpha plot'!$J$9*'alpha plot'!$J$10*$B99^4)/$D99</f>
        <v>2.5118864115569176E-48</v>
      </c>
      <c r="H99" s="2">
        <f>('alpha plot'!$J$7*'alpha plot'!$J$8*'alpha plot'!$J$9*$B99^3)/$D99</f>
        <v>6.3095733946831276E-39</v>
      </c>
      <c r="I99" s="2">
        <f>('alpha plot'!$J$7*'alpha plot'!$J$8*$B99^2)/$D99</f>
        <v>1.5848931798718429E-29</v>
      </c>
      <c r="J99" s="2">
        <f>('alpha plot'!$J$7*$B99)/$D99</f>
        <v>7.9432822841470647E-9</v>
      </c>
      <c r="K99" s="2">
        <f t="shared" si="14"/>
        <v>0.99999999205671786</v>
      </c>
      <c r="L99" s="1">
        <f t="shared" si="15"/>
        <v>-66.400000003449733</v>
      </c>
      <c r="M99" s="1">
        <f t="shared" si="16"/>
        <v>-57.000000003449735</v>
      </c>
      <c r="N99" s="1">
        <f t="shared" si="17"/>
        <v>-47.600000003449729</v>
      </c>
      <c r="O99" s="1">
        <f t="shared" si="18"/>
        <v>-38.20000000344973</v>
      </c>
      <c r="P99" s="1">
        <f t="shared" si="19"/>
        <v>-28.800000003449728</v>
      </c>
      <c r="Q99" s="1">
        <f t="shared" si="20"/>
        <v>-8.1000000034497237</v>
      </c>
      <c r="R99" s="1">
        <f t="shared" si="21"/>
        <v>-3.4497236166728004E-9</v>
      </c>
    </row>
    <row r="100" spans="2:18" x14ac:dyDescent="0.25">
      <c r="B100" s="2">
        <f t="shared" si="13"/>
        <v>3.1622776601683744E-10</v>
      </c>
      <c r="C100" s="3">
        <v>9.5</v>
      </c>
      <c r="D100" s="2">
        <f>(1+'alpha plot'!$J$7*$B100+'alpha plot'!$J$7*'alpha plot'!$J$8*$B100^2+'alpha plot'!$J$7*'alpha plot'!$J$8*'alpha plot'!$J$9*$B100^3+'alpha plot'!$J$7*'alpha plot'!$J$8*'alpha plot'!$J$9*'alpha plot'!$J$10*$B100^4+'alpha plot'!$J$7*'alpha plot'!$J$8*'alpha plot'!$J$9*'alpha plot'!$J$10*'alpha plot'!$J$11*$B100^5+'alpha plot'!$J$7*'alpha plot'!$J$8*'alpha plot'!$J$9*'alpha plot'!$J$10*'alpha plot'!$J$11*'alpha plot'!$J$12*$B100^6)</f>
        <v>1.0000000063095735</v>
      </c>
      <c r="E100" s="2">
        <f>('alpha plot'!$J$7*'alpha plot'!$J$8*'alpha plot'!$J$9*'alpha plot'!$J$10*'alpha plot'!$J$11*'alpha plot'!$J$12*$B100^6)/$D100</f>
        <v>9.9999999369041178E-68</v>
      </c>
      <c r="F100" s="2">
        <f>('alpha plot'!$J$7*'alpha plot'!$J$8*'alpha plot'!$J$9*'alpha plot'!$J$10*'alpha plot'!$J$11*$B100^5)/$D100</f>
        <v>3.1622776402157144E-58</v>
      </c>
      <c r="G100" s="2">
        <f>('alpha plot'!$J$7*'alpha plot'!$J$8*'alpha plot'!$J$9*'alpha plot'!$J$10*$B100^4)/$D100</f>
        <v>9.999999936904149E-49</v>
      </c>
      <c r="H100" s="2">
        <f>('alpha plot'!$J$7*'alpha plot'!$J$8*'alpha plot'!$J$9*$B100^3)/$D100</f>
        <v>3.1622776402157242E-39</v>
      </c>
      <c r="I100" s="2">
        <f>('alpha plot'!$J$7*'alpha plot'!$J$8*$B100^2)/$D100</f>
        <v>9.9999999369041805E-30</v>
      </c>
      <c r="J100" s="2">
        <f>('alpha plot'!$J$7*$B100)/$D100</f>
        <v>6.3095734049912082E-9</v>
      </c>
      <c r="K100" s="2">
        <f t="shared" si="14"/>
        <v>0.99999999369042647</v>
      </c>
      <c r="L100" s="1">
        <f t="shared" si="15"/>
        <v>-67.000000002740222</v>
      </c>
      <c r="M100" s="1">
        <f t="shared" si="16"/>
        <v>-57.500000002740215</v>
      </c>
      <c r="N100" s="1">
        <f t="shared" si="17"/>
        <v>-48.000000002740215</v>
      </c>
      <c r="O100" s="1">
        <f t="shared" si="18"/>
        <v>-38.500000002740215</v>
      </c>
      <c r="P100" s="1">
        <f t="shared" si="19"/>
        <v>-29.000000002740215</v>
      </c>
      <c r="Q100" s="1">
        <f t="shared" si="20"/>
        <v>-8.2000000027402127</v>
      </c>
      <c r="R100" s="1">
        <f t="shared" si="21"/>
        <v>-2.7402129760240505E-9</v>
      </c>
    </row>
    <row r="101" spans="2:18" x14ac:dyDescent="0.25">
      <c r="B101" s="2">
        <f t="shared" si="13"/>
        <v>2.5118864315095784E-10</v>
      </c>
      <c r="C101" s="3">
        <v>9.6</v>
      </c>
      <c r="D101" s="2">
        <f>(1+'alpha plot'!$J$7*$B101+'alpha plot'!$J$7*'alpha plot'!$J$8*$B101^2+'alpha plot'!$J$7*'alpha plot'!$J$8*'alpha plot'!$J$9*$B101^3+'alpha plot'!$J$7*'alpha plot'!$J$8*'alpha plot'!$J$9*'alpha plot'!$J$10*$B101^4+'alpha plot'!$J$7*'alpha plot'!$J$8*'alpha plot'!$J$9*'alpha plot'!$J$10*'alpha plot'!$J$11*$B101^5+'alpha plot'!$J$7*'alpha plot'!$J$8*'alpha plot'!$J$9*'alpha plot'!$J$10*'alpha plot'!$J$11*'alpha plot'!$J$12*$B101^6)</f>
        <v>1.0000000050118723</v>
      </c>
      <c r="E101" s="2">
        <f>('alpha plot'!$J$7*'alpha plot'!$J$8*'alpha plot'!$J$9*'alpha plot'!$J$10*'alpha plot'!$J$11*'alpha plot'!$J$12*$B101^6)/$D101</f>
        <v>2.5118864189203029E-68</v>
      </c>
      <c r="F101" s="2">
        <f>('alpha plot'!$J$7*'alpha plot'!$J$8*'alpha plot'!$J$9*'alpha plot'!$J$10*'alpha plot'!$J$11*$B101^5)/$D101</f>
        <v>9.9999999498811905E-59</v>
      </c>
      <c r="G101" s="2">
        <f>('alpha plot'!$J$7*'alpha plot'!$J$8*'alpha plot'!$J$9*'alpha plot'!$J$10*$B101^4)/$D101</f>
        <v>3.9810716855823182E-49</v>
      </c>
      <c r="H101" s="2">
        <f>('alpha plot'!$J$7*'alpha plot'!$J$8*'alpha plot'!$J$9*$B101^3)/$D101</f>
        <v>1.5848931845178196E-39</v>
      </c>
      <c r="I101" s="2">
        <f>('alpha plot'!$J$7*'alpha plot'!$J$8*$B101^2)/$D101</f>
        <v>6.309573413179115E-30</v>
      </c>
      <c r="J101" s="2">
        <f>('alpha plot'!$J$7*$B101)/$D101</f>
        <v>5.0118723111538575E-9</v>
      </c>
      <c r="K101" s="2">
        <f t="shared" si="14"/>
        <v>0.99999999498812775</v>
      </c>
      <c r="L101" s="1">
        <f t="shared" si="15"/>
        <v>-67.600000002176628</v>
      </c>
      <c r="M101" s="1">
        <f t="shared" si="16"/>
        <v>-58.000000002176634</v>
      </c>
      <c r="N101" s="1">
        <f t="shared" si="17"/>
        <v>-48.400000002176633</v>
      </c>
      <c r="O101" s="1">
        <f t="shared" si="18"/>
        <v>-38.800000002176631</v>
      </c>
      <c r="P101" s="1">
        <f t="shared" si="19"/>
        <v>-29.20000000217663</v>
      </c>
      <c r="Q101" s="1">
        <f t="shared" si="20"/>
        <v>-8.3000000021766294</v>
      </c>
      <c r="R101" s="1">
        <f t="shared" si="21"/>
        <v>-2.1766284678718576E-9</v>
      </c>
    </row>
    <row r="102" spans="2:18" x14ac:dyDescent="0.25">
      <c r="B102" s="2">
        <f t="shared" ref="B102:B133" si="22">10^(-C102)</f>
        <v>1.9952623149688802E-10</v>
      </c>
      <c r="C102" s="3">
        <v>9.6999999999999993</v>
      </c>
      <c r="D102" s="2">
        <f>(1+'alpha plot'!$J$7*$B102+'alpha plot'!$J$7*'alpha plot'!$J$8*$B102^2+'alpha plot'!$J$7*'alpha plot'!$J$8*'alpha plot'!$J$9*$B102^3+'alpha plot'!$J$7*'alpha plot'!$J$8*'alpha plot'!$J$9*'alpha plot'!$J$10*$B102^4+'alpha plot'!$J$7*'alpha plot'!$J$8*'alpha plot'!$J$9*'alpha plot'!$J$10*'alpha plot'!$J$11*$B102^5+'alpha plot'!$J$7*'alpha plot'!$J$8*'alpha plot'!$J$9*'alpha plot'!$J$10*'alpha plot'!$J$11*'alpha plot'!$J$12*$B102^6)</f>
        <v>1.0000000039810717</v>
      </c>
      <c r="E102" s="2">
        <f>('alpha plot'!$J$7*'alpha plot'!$J$8*'alpha plot'!$J$9*'alpha plot'!$J$10*'alpha plot'!$J$11*'alpha plot'!$J$12*$B102^6)/$D102</f>
        <v>6.309573419683049E-69</v>
      </c>
      <c r="F102" s="2">
        <f>('alpha plot'!$J$7*'alpha plot'!$J$8*'alpha plot'!$J$9*'alpha plot'!$J$10*'alpha plot'!$J$11*$B102^5)/$D102</f>
        <v>3.162277647579114E-59</v>
      </c>
      <c r="G102" s="2">
        <f>('alpha plot'!$J$7*'alpha plot'!$J$8*'alpha plot'!$J$9*'alpha plot'!$J$10*$B102^4)/$D102</f>
        <v>1.5848931861515341E-49</v>
      </c>
      <c r="H102" s="2">
        <f>('alpha plot'!$J$7*'alpha plot'!$J$8*'alpha plot'!$J$9*$B102^3)/$D102</f>
        <v>7.9432823156200036E-40</v>
      </c>
      <c r="I102" s="2">
        <f>('alpha plot'!$J$7*'alpha plot'!$J$8*$B102^2)/$D102</f>
        <v>3.9810716896860227E-30</v>
      </c>
      <c r="J102" s="2">
        <f>('alpha plot'!$J$7*$B102)/$D102</f>
        <v>3.9810716896860437E-9</v>
      </c>
      <c r="K102" s="2">
        <f t="shared" si="14"/>
        <v>0.99999999601892831</v>
      </c>
      <c r="L102" s="1">
        <f t="shared" si="15"/>
        <v>-68.200000001728952</v>
      </c>
      <c r="M102" s="1">
        <f t="shared" si="16"/>
        <v>-58.500000001728957</v>
      </c>
      <c r="N102" s="1">
        <f t="shared" si="17"/>
        <v>-48.800000001728961</v>
      </c>
      <c r="O102" s="1">
        <f t="shared" si="18"/>
        <v>-39.100000001728958</v>
      </c>
      <c r="P102" s="1">
        <f t="shared" si="19"/>
        <v>-29.400000001728959</v>
      </c>
      <c r="Q102" s="1">
        <f t="shared" ref="Q102:Q133" si="23">LOG(J102)</f>
        <v>-8.4000000017289569</v>
      </c>
      <c r="R102" s="1">
        <f t="shared" ref="R102:R133" si="24">LOG(K102)</f>
        <v>-1.7289574724351785E-9</v>
      </c>
    </row>
    <row r="103" spans="2:18" x14ac:dyDescent="0.25">
      <c r="B103" s="2">
        <f t="shared" si="22"/>
        <v>1.5848931924611098E-10</v>
      </c>
      <c r="C103" s="3">
        <v>9.8000000000000007</v>
      </c>
      <c r="D103" s="2">
        <f>(1+'alpha plot'!$J$7*$B103+'alpha plot'!$J$7*'alpha plot'!$J$8*$B103^2+'alpha plot'!$J$7*'alpha plot'!$J$8*'alpha plot'!$J$9*$B103^3+'alpha plot'!$J$7*'alpha plot'!$J$8*'alpha plot'!$J$9*'alpha plot'!$J$10*$B103^4+'alpha plot'!$J$7*'alpha plot'!$J$8*'alpha plot'!$J$9*'alpha plot'!$J$10*'alpha plot'!$J$11*$B103^5+'alpha plot'!$J$7*'alpha plot'!$J$8*'alpha plot'!$J$9*'alpha plot'!$J$10*'alpha plot'!$J$11*'alpha plot'!$J$12*$B103^6)</f>
        <v>1.0000000031622776</v>
      </c>
      <c r="E103" s="2">
        <f>('alpha plot'!$J$7*'alpha plot'!$J$8*'alpha plot'!$J$9*'alpha plot'!$J$10*'alpha plot'!$J$11*'alpha plot'!$J$12*$B103^6)/$D103</f>
        <v>1.584893187449211E-69</v>
      </c>
      <c r="F103" s="2">
        <f>('alpha plot'!$J$7*'alpha plot'!$J$8*'alpha plot'!$J$9*'alpha plot'!$J$10*'alpha plot'!$J$11*$B103^5)/$D103</f>
        <v>9.9999999683770538E-60</v>
      </c>
      <c r="G103" s="2">
        <f>('alpha plot'!$J$7*'alpha plot'!$J$8*'alpha plot'!$J$9*'alpha plot'!$J$10*$B103^4)/$D103</f>
        <v>6.3095734248492186E-50</v>
      </c>
      <c r="H103" s="2">
        <f>('alpha plot'!$J$7*'alpha plot'!$J$8*'alpha plot'!$J$9*$B103^3)/$D103</f>
        <v>3.9810716929456704E-40</v>
      </c>
      <c r="I103" s="2">
        <f>('alpha plot'!$J$7*'alpha plot'!$J$8*$B103^2)/$D103</f>
        <v>2.5118864235662733E-30</v>
      </c>
      <c r="J103" s="2">
        <f>('alpha plot'!$J$7*$B103)/$D103</f>
        <v>3.1622776501683739E-9</v>
      </c>
      <c r="K103" s="2">
        <f t="shared" si="14"/>
        <v>0.99999999683772245</v>
      </c>
      <c r="L103" s="1">
        <f t="shared" si="15"/>
        <v>-68.800000001373363</v>
      </c>
      <c r="M103" s="1">
        <f t="shared" si="16"/>
        <v>-59.000000001373365</v>
      </c>
      <c r="N103" s="1">
        <f t="shared" si="17"/>
        <v>-49.200000001373368</v>
      </c>
      <c r="O103" s="1">
        <f t="shared" si="18"/>
        <v>-39.400000001373364</v>
      </c>
      <c r="P103" s="1">
        <f t="shared" si="19"/>
        <v>-29.600000001373363</v>
      </c>
      <c r="Q103" s="1">
        <f t="shared" si="23"/>
        <v>-8.5000000013733601</v>
      </c>
      <c r="R103" s="1">
        <f t="shared" si="24"/>
        <v>-1.3733596927858946E-9</v>
      </c>
    </row>
    <row r="104" spans="2:18" x14ac:dyDescent="0.25">
      <c r="B104" s="2">
        <f t="shared" si="22"/>
        <v>1.2589254117941656E-10</v>
      </c>
      <c r="C104" s="3">
        <v>9.9</v>
      </c>
      <c r="D104" s="2">
        <f>(1+'alpha plot'!$J$7*$B104+'alpha plot'!$J$7*'alpha plot'!$J$8*$B104^2+'alpha plot'!$J$7*'alpha plot'!$J$8*'alpha plot'!$J$9*$B104^3+'alpha plot'!$J$7*'alpha plot'!$J$8*'alpha plot'!$J$9*'alpha plot'!$J$10*$B104^4+'alpha plot'!$J$7*'alpha plot'!$J$8*'alpha plot'!$J$9*'alpha plot'!$J$10*'alpha plot'!$J$11*$B104^5+'alpha plot'!$J$7*'alpha plot'!$J$8*'alpha plot'!$J$9*'alpha plot'!$J$10*'alpha plot'!$J$11*'alpha plot'!$J$12*$B104^6)</f>
        <v>1.0000000025118865</v>
      </c>
      <c r="E104" s="2">
        <f>('alpha plot'!$J$7*'alpha plot'!$J$8*'alpha plot'!$J$9*'alpha plot'!$J$10*'alpha plot'!$J$11*'alpha plot'!$J$12*$B104^6)/$D104</f>
        <v>3.9810716955349223E-70</v>
      </c>
      <c r="F104" s="2">
        <f>('alpha plot'!$J$7*'alpha plot'!$J$8*'alpha plot'!$J$9*'alpha plot'!$J$10*'alpha plot'!$J$11*$B104^5)/$D104</f>
        <v>3.1622776522250607E-60</v>
      </c>
      <c r="G104" s="2">
        <f>('alpha plot'!$J$7*'alpha plot'!$J$8*'alpha plot'!$J$9*'alpha plot'!$J$10*$B104^4)/$D104</f>
        <v>2.511886425199981E-50</v>
      </c>
      <c r="H104" s="2">
        <f>('alpha plot'!$J$7*'alpha plot'!$J$8*'alpha plot'!$J$9*$B104^3)/$D104</f>
        <v>1.9952623099569895E-40</v>
      </c>
      <c r="I104" s="2">
        <f>('alpha plot'!$J$7*'alpha plot'!$J$8*$B104^2)/$D104</f>
        <v>1.5848931884800294E-30</v>
      </c>
      <c r="J104" s="2">
        <f>('alpha plot'!$J$7*$B104)/$D104</f>
        <v>2.5118864252000042E-9</v>
      </c>
      <c r="K104" s="2">
        <f t="shared" si="14"/>
        <v>0.99999999748811352</v>
      </c>
      <c r="L104" s="1">
        <f t="shared" si="15"/>
        <v>-69.400000001090902</v>
      </c>
      <c r="M104" s="1">
        <f t="shared" si="16"/>
        <v>-59.500000001090903</v>
      </c>
      <c r="N104" s="1">
        <f t="shared" si="17"/>
        <v>-49.600000001090905</v>
      </c>
      <c r="O104" s="1">
        <f t="shared" si="18"/>
        <v>-39.700000001090899</v>
      </c>
      <c r="P104" s="1">
        <f t="shared" si="19"/>
        <v>-29.800000001090901</v>
      </c>
      <c r="Q104" s="1">
        <f t="shared" si="23"/>
        <v>-8.6000000010908995</v>
      </c>
      <c r="R104" s="1">
        <f t="shared" si="24"/>
        <v>-1.0908984373236589E-9</v>
      </c>
    </row>
    <row r="105" spans="2:18" x14ac:dyDescent="0.25">
      <c r="B105" s="2">
        <f t="shared" si="22"/>
        <v>1E-10</v>
      </c>
      <c r="C105" s="3">
        <v>10</v>
      </c>
      <c r="D105" s="2">
        <f>(1+'alpha plot'!$J$7*$B105+'alpha plot'!$J$7*'alpha plot'!$J$8*$B105^2+'alpha plot'!$J$7*'alpha plot'!$J$8*'alpha plot'!$J$9*$B105^3+'alpha plot'!$J$7*'alpha plot'!$J$8*'alpha plot'!$J$9*'alpha plot'!$J$10*$B105^4+'alpha plot'!$J$7*'alpha plot'!$J$8*'alpha plot'!$J$9*'alpha plot'!$J$10*'alpha plot'!$J$11*$B105^5+'alpha plot'!$J$7*'alpha plot'!$J$8*'alpha plot'!$J$9*'alpha plot'!$J$10*'alpha plot'!$J$11*'alpha plot'!$J$12*$B105^6)</f>
        <v>1.0000000019952624</v>
      </c>
      <c r="E105" s="2">
        <f>('alpha plot'!$J$7*'alpha plot'!$J$8*'alpha plot'!$J$9*'alpha plot'!$J$10*'alpha plot'!$J$11*'alpha plot'!$J$12*$B105^6)/$D105</f>
        <v>9.9999999800473268E-71</v>
      </c>
      <c r="F105" s="2">
        <f>('alpha plot'!$J$7*'alpha plot'!$J$8*'alpha plot'!$J$9*'alpha plot'!$J$10*'alpha plot'!$J$11*$B105^5)/$D105</f>
        <v>9.9999999800473247E-61</v>
      </c>
      <c r="G105" s="2">
        <f>('alpha plot'!$J$7*'alpha plot'!$J$8*'alpha plot'!$J$9*'alpha plot'!$J$10*$B105^4)/$D105</f>
        <v>9.9999999800473256E-51</v>
      </c>
      <c r="H105" s="2">
        <f>('alpha plot'!$J$7*'alpha plot'!$J$8*'alpha plot'!$J$9*$B105^3)/$D105</f>
        <v>9.999999980047325E-41</v>
      </c>
      <c r="I105" s="2">
        <f>('alpha plot'!$J$7*'alpha plot'!$J$8*$B105^2)/$D105</f>
        <v>9.9999999800473236E-31</v>
      </c>
      <c r="J105" s="2">
        <f>('alpha plot'!$J$7*$B105)/$D105</f>
        <v>1.9952623109878089E-9</v>
      </c>
      <c r="K105" s="2">
        <f t="shared" si="14"/>
        <v>0.9999999980047376</v>
      </c>
      <c r="L105" s="1">
        <f t="shared" si="15"/>
        <v>-70.000000000866535</v>
      </c>
      <c r="M105" s="1">
        <f t="shared" si="16"/>
        <v>-60.000000000866535</v>
      </c>
      <c r="N105" s="1">
        <f t="shared" si="17"/>
        <v>-50.000000000866535</v>
      </c>
      <c r="O105" s="1">
        <f t="shared" si="18"/>
        <v>-40.000000000866535</v>
      </c>
      <c r="P105" s="1">
        <f t="shared" si="19"/>
        <v>-30.000000000866535</v>
      </c>
      <c r="Q105" s="1">
        <f t="shared" si="23"/>
        <v>-8.700000000866531</v>
      </c>
      <c r="R105" s="1">
        <f t="shared" si="24"/>
        <v>-8.665314510229708E-10</v>
      </c>
    </row>
    <row r="106" spans="2:18" x14ac:dyDescent="0.25">
      <c r="B106" s="2">
        <f t="shared" si="22"/>
        <v>7.943282347242792E-11</v>
      </c>
      <c r="C106" s="3">
        <v>10.1</v>
      </c>
      <c r="D106" s="2">
        <f>(1+'alpha plot'!$J$7*$B106+'alpha plot'!$J$7*'alpha plot'!$J$8*$B106^2+'alpha plot'!$J$7*'alpha plot'!$J$8*'alpha plot'!$J$9*$B106^3+'alpha plot'!$J$7*'alpha plot'!$J$8*'alpha plot'!$J$9*'alpha plot'!$J$10*$B106^4+'alpha plot'!$J$7*'alpha plot'!$J$8*'alpha plot'!$J$9*'alpha plot'!$J$10*'alpha plot'!$J$11*$B106^5+'alpha plot'!$J$7*'alpha plot'!$J$8*'alpha plot'!$J$9*'alpha plot'!$J$10*'alpha plot'!$J$11*'alpha plot'!$J$12*$B106^6)</f>
        <v>1.0000000015848931</v>
      </c>
      <c r="E106" s="2">
        <f>('alpha plot'!$J$7*'alpha plot'!$J$8*'alpha plot'!$J$9*'alpha plot'!$J$10*'alpha plot'!$J$11*'alpha plot'!$J$12*$B106^6)/$D106</f>
        <v>2.5118864275284521E-71</v>
      </c>
      <c r="F106" s="2">
        <f>('alpha plot'!$J$7*'alpha plot'!$J$8*'alpha plot'!$J$9*'alpha plot'!$J$10*'alpha plot'!$J$11*$B106^5)/$D106</f>
        <v>3.1622776551564449E-61</v>
      </c>
      <c r="G106" s="2">
        <f>('alpha plot'!$J$7*'alpha plot'!$J$8*'alpha plot'!$J$9*'alpha plot'!$J$10*$B106^4)/$D106</f>
        <v>3.9810716992253328E-51</v>
      </c>
      <c r="H106" s="2">
        <f>('alpha plot'!$J$7*'alpha plot'!$J$8*'alpha plot'!$J$9*$B106^3)/$D106</f>
        <v>5.0118723283293713E-41</v>
      </c>
      <c r="I106" s="2">
        <f>('alpha plot'!$J$7*'alpha plot'!$J$8*$B106^2)/$D106</f>
        <v>6.3095734348018632E-31</v>
      </c>
      <c r="J106" s="2">
        <f>('alpha plot'!$J$7*$B106)/$D106</f>
        <v>1.5848931899492231E-9</v>
      </c>
      <c r="K106" s="2">
        <f t="shared" si="14"/>
        <v>0.99999999841510689</v>
      </c>
      <c r="L106" s="1">
        <f t="shared" si="15"/>
        <v>-70.600000000688325</v>
      </c>
      <c r="M106" s="1">
        <f t="shared" si="16"/>
        <v>-60.500000000688317</v>
      </c>
      <c r="N106" s="1">
        <f t="shared" si="17"/>
        <v>-50.400000000688316</v>
      </c>
      <c r="O106" s="1">
        <f t="shared" si="18"/>
        <v>-40.300000000688314</v>
      </c>
      <c r="P106" s="1">
        <f t="shared" si="19"/>
        <v>-30.200000000688316</v>
      </c>
      <c r="Q106" s="1">
        <f t="shared" si="23"/>
        <v>-8.8000000006883106</v>
      </c>
      <c r="R106" s="1">
        <f t="shared" si="24"/>
        <v>-6.8831033073310867E-10</v>
      </c>
    </row>
    <row r="107" spans="2:18" x14ac:dyDescent="0.25">
      <c r="B107" s="2">
        <f t="shared" si="22"/>
        <v>6.3095734448019192E-11</v>
      </c>
      <c r="C107" s="3">
        <v>10.199999999999999</v>
      </c>
      <c r="D107" s="2">
        <f>(1+'alpha plot'!$J$7*$B107+'alpha plot'!$J$7*'alpha plot'!$J$8*$B107^2+'alpha plot'!$J$7*'alpha plot'!$J$8*'alpha plot'!$J$9*$B107^3+'alpha plot'!$J$7*'alpha plot'!$J$8*'alpha plot'!$J$9*'alpha plot'!$J$10*$B107^4+'alpha plot'!$J$7*'alpha plot'!$J$8*'alpha plot'!$J$9*'alpha plot'!$J$10*'alpha plot'!$J$11*$B107^5+'alpha plot'!$J$7*'alpha plot'!$J$8*'alpha plot'!$J$9*'alpha plot'!$J$10*'alpha plot'!$J$11*'alpha plot'!$J$12*$B107^6)</f>
        <v>1.0000000012589254</v>
      </c>
      <c r="E107" s="2">
        <f>('alpha plot'!$J$7*'alpha plot'!$J$8*'alpha plot'!$J$9*'alpha plot'!$J$10*'alpha plot'!$J$11*'alpha plot'!$J$12*$B107^6)/$D107</f>
        <v>6.3095734368585376E-72</v>
      </c>
      <c r="F107" s="2">
        <f>('alpha plot'!$J$7*'alpha plot'!$J$8*'alpha plot'!$J$9*'alpha plot'!$J$10*'alpha plot'!$J$11*$B107^5)/$D107</f>
        <v>9.9999999874105877E-62</v>
      </c>
      <c r="G107" s="2">
        <f>('alpha plot'!$J$7*'alpha plot'!$J$8*'alpha plot'!$J$9*'alpha plot'!$J$10*$B107^4)/$D107</f>
        <v>1.5848931904658295E-51</v>
      </c>
      <c r="H107" s="2">
        <f>('alpha plot'!$J$7*'alpha plot'!$J$8*'alpha plot'!$J$9*$B107^3)/$D107</f>
        <v>2.511886428347273E-41</v>
      </c>
      <c r="I107" s="2">
        <f>('alpha plot'!$J$7*'alpha plot'!$J$8*$B107^2)/$D107</f>
        <v>3.9810717005230621E-31</v>
      </c>
      <c r="J107" s="2">
        <f>('alpha plot'!$J$7*$B107)/$D107</f>
        <v>1.2589254102092719E-9</v>
      </c>
      <c r="K107" s="2">
        <f t="shared" si="14"/>
        <v>0.99999999874107459</v>
      </c>
      <c r="L107" s="1">
        <f t="shared" si="15"/>
        <v>-71.200000000546751</v>
      </c>
      <c r="M107" s="1">
        <f t="shared" si="16"/>
        <v>-61.000000000546748</v>
      </c>
      <c r="N107" s="1">
        <f t="shared" si="17"/>
        <v>-50.800000000546753</v>
      </c>
      <c r="O107" s="1">
        <f t="shared" si="18"/>
        <v>-40.60000000054675</v>
      </c>
      <c r="P107" s="1">
        <f t="shared" si="19"/>
        <v>-30.400000000546747</v>
      </c>
      <c r="Q107" s="1">
        <f t="shared" si="23"/>
        <v>-8.9000000005467452</v>
      </c>
      <c r="R107" s="1">
        <f t="shared" si="24"/>
        <v>-5.4674435832488574E-10</v>
      </c>
    </row>
    <row r="108" spans="2:18" x14ac:dyDescent="0.25">
      <c r="B108" s="2">
        <f t="shared" si="22"/>
        <v>5.0118723362726993E-11</v>
      </c>
      <c r="C108" s="3">
        <v>10.3</v>
      </c>
      <c r="D108" s="2">
        <f>(1+'alpha plot'!$J$7*$B108+'alpha plot'!$J$7*'alpha plot'!$J$8*$B108^2+'alpha plot'!$J$7*'alpha plot'!$J$8*'alpha plot'!$J$9*$B108^3+'alpha plot'!$J$7*'alpha plot'!$J$8*'alpha plot'!$J$9*'alpha plot'!$J$10*$B108^4+'alpha plot'!$J$7*'alpha plot'!$J$8*'alpha plot'!$J$9*'alpha plot'!$J$10*'alpha plot'!$J$11*$B108^5+'alpha plot'!$J$7*'alpha plot'!$J$8*'alpha plot'!$J$9*'alpha plot'!$J$10*'alpha plot'!$J$11*'alpha plot'!$J$12*$B108^6)</f>
        <v>1.0000000010000001</v>
      </c>
      <c r="E108" s="2">
        <f>('alpha plot'!$J$7*'alpha plot'!$J$8*'alpha plot'!$J$9*'alpha plot'!$J$10*'alpha plot'!$J$11*'alpha plot'!$J$12*$B108^6)/$D108</f>
        <v>1.584893190876167E-72</v>
      </c>
      <c r="F108" s="2">
        <f>('alpha plot'!$J$7*'alpha plot'!$J$8*'alpha plot'!$J$9*'alpha plot'!$J$10*'alpha plot'!$J$11*$B108^5)/$D108</f>
        <v>3.1622776570060101E-62</v>
      </c>
      <c r="G108" s="2">
        <f>('alpha plot'!$J$7*'alpha plot'!$J$8*'alpha plot'!$J$9*'alpha plot'!$J$10*$B108^4)/$D108</f>
        <v>6.3095734384922056E-52</v>
      </c>
      <c r="H108" s="2">
        <f>('alpha plot'!$J$7*'alpha plot'!$J$8*'alpha plot'!$J$9*$B108^3)/$D108</f>
        <v>1.2589254105352175E-41</v>
      </c>
      <c r="I108" s="2">
        <f>('alpha plot'!$J$7*'alpha plot'!$J$8*$B108^2)/$D108</f>
        <v>2.5118864289976565E-31</v>
      </c>
      <c r="J108" s="2">
        <f>('alpha plot'!$J$7*$B108)/$D108</f>
        <v>9.9999999899999557E-10</v>
      </c>
      <c r="K108" s="2">
        <f t="shared" si="14"/>
        <v>0.99999999899999992</v>
      </c>
      <c r="L108" s="1">
        <f t="shared" si="15"/>
        <v>-71.800000000434309</v>
      </c>
      <c r="M108" s="1">
        <f t="shared" si="16"/>
        <v>-61.500000000434305</v>
      </c>
      <c r="N108" s="1">
        <f t="shared" si="17"/>
        <v>-51.200000000434308</v>
      </c>
      <c r="O108" s="1">
        <f t="shared" si="18"/>
        <v>-40.900000000434304</v>
      </c>
      <c r="P108" s="1">
        <f t="shared" si="19"/>
        <v>-30.600000000434299</v>
      </c>
      <c r="Q108" s="1">
        <f t="shared" si="23"/>
        <v>-9.0000000004342962</v>
      </c>
      <c r="R108" s="1">
        <f t="shared" si="24"/>
        <v>-4.3429451805408566E-10</v>
      </c>
    </row>
    <row r="109" spans="2:18" x14ac:dyDescent="0.25">
      <c r="B109" s="2">
        <f t="shared" si="22"/>
        <v>3.9810717055349579E-11</v>
      </c>
      <c r="C109" s="3">
        <v>10.4</v>
      </c>
      <c r="D109" s="2">
        <f>(1+'alpha plot'!$J$7*$B109+'alpha plot'!$J$7*'alpha plot'!$J$8*$B109^2+'alpha plot'!$J$7*'alpha plot'!$J$8*'alpha plot'!$J$9*$B109^3+'alpha plot'!$J$7*'alpha plot'!$J$8*'alpha plot'!$J$9*'alpha plot'!$J$10*$B109^4+'alpha plot'!$J$7*'alpha plot'!$J$8*'alpha plot'!$J$9*'alpha plot'!$J$10*'alpha plot'!$J$11*$B109^5+'alpha plot'!$J$7*'alpha plot'!$J$8*'alpha plot'!$J$9*'alpha plot'!$J$10*'alpha plot'!$J$11*'alpha plot'!$J$12*$B109^6)</f>
        <v>1.0000000007943282</v>
      </c>
      <c r="E109" s="2">
        <f>('alpha plot'!$J$7*'alpha plot'!$J$8*'alpha plot'!$J$9*'alpha plot'!$J$10*'alpha plot'!$J$11*'alpha plot'!$J$12*$B109^6)/$D109</f>
        <v>3.9810717023725862E-73</v>
      </c>
      <c r="F109" s="2">
        <f>('alpha plot'!$J$7*'alpha plot'!$J$8*'alpha plot'!$J$9*'alpha plot'!$J$10*'alpha plot'!$J$11*$B109^5)/$D109</f>
        <v>9.9999999920564806E-63</v>
      </c>
      <c r="G109" s="2">
        <f>('alpha plot'!$J$7*'alpha plot'!$J$8*'alpha plot'!$J$9*'alpha plot'!$J$10*$B109^4)/$D109</f>
        <v>2.5118864295142676E-52</v>
      </c>
      <c r="H109" s="2">
        <f>('alpha plot'!$J$7*'alpha plot'!$J$8*'alpha plot'!$J$9*$B109^3)/$D109</f>
        <v>6.309573439789957E-42</v>
      </c>
      <c r="I109" s="2">
        <f>('alpha plot'!$J$7*'alpha plot'!$J$8*$B109^2)/$D109</f>
        <v>1.5848931912021682E-31</v>
      </c>
      <c r="J109" s="2">
        <f>('alpha plot'!$J$7*$B109)/$D109</f>
        <v>7.9432823409332163E-10</v>
      </c>
      <c r="K109" s="2">
        <f t="shared" si="14"/>
        <v>0.99999999920567184</v>
      </c>
      <c r="L109" s="1">
        <f t="shared" si="15"/>
        <v>-72.400000000344988</v>
      </c>
      <c r="M109" s="1">
        <f t="shared" si="16"/>
        <v>-62.000000000344983</v>
      </c>
      <c r="N109" s="1">
        <f t="shared" si="17"/>
        <v>-51.600000000344984</v>
      </c>
      <c r="O109" s="1">
        <f t="shared" si="18"/>
        <v>-41.200000000344978</v>
      </c>
      <c r="P109" s="1">
        <f t="shared" si="19"/>
        <v>-30.800000000344976</v>
      </c>
      <c r="Q109" s="1">
        <f t="shared" si="23"/>
        <v>-9.1000000003449735</v>
      </c>
      <c r="R109" s="1">
        <f t="shared" si="24"/>
        <v>-3.4497233632599762E-10</v>
      </c>
    </row>
    <row r="110" spans="2:18" x14ac:dyDescent="0.25">
      <c r="B110" s="2">
        <f t="shared" si="22"/>
        <v>3.162277660168371E-11</v>
      </c>
      <c r="C110" s="3">
        <v>10.5</v>
      </c>
      <c r="D110" s="2">
        <f>(1+'alpha plot'!$J$7*$B110+'alpha plot'!$J$7*'alpha plot'!$J$8*$B110^2+'alpha plot'!$J$7*'alpha plot'!$J$8*'alpha plot'!$J$9*$B110^3+'alpha plot'!$J$7*'alpha plot'!$J$8*'alpha plot'!$J$9*'alpha plot'!$J$10*$B110^4+'alpha plot'!$J$7*'alpha plot'!$J$8*'alpha plot'!$J$9*'alpha plot'!$J$10*'alpha plot'!$J$11*$B110^5+'alpha plot'!$J$7*'alpha plot'!$J$8*'alpha plot'!$J$9*'alpha plot'!$J$10*'alpha plot'!$J$11*'alpha plot'!$J$12*$B110^6)</f>
        <v>1.0000000006309573</v>
      </c>
      <c r="E110" s="2">
        <f>('alpha plot'!$J$7*'alpha plot'!$J$8*'alpha plot'!$J$9*'alpha plot'!$J$10*'alpha plot'!$J$11*'alpha plot'!$J$12*$B110^6)/$D110</f>
        <v>9.9999999936902141E-74</v>
      </c>
      <c r="F110" s="2">
        <f>('alpha plot'!$J$7*'alpha plot'!$J$8*'alpha plot'!$J$9*'alpha plot'!$J$10*'alpha plot'!$J$11*$B110^5)/$D110</f>
        <v>3.1622776581730579E-63</v>
      </c>
      <c r="G110" s="2">
        <f>('alpha plot'!$J$7*'alpha plot'!$J$8*'alpha plot'!$J$9*'alpha plot'!$J$10*$B110^4)/$D110</f>
        <v>9.9999999936902658E-53</v>
      </c>
      <c r="H110" s="2">
        <f>('alpha plot'!$J$7*'alpha plot'!$J$8*'alpha plot'!$J$9*$B110^3)/$D110</f>
        <v>3.1622776581730753E-42</v>
      </c>
      <c r="I110" s="2">
        <f>('alpha plot'!$J$7*'alpha plot'!$J$8*$B110^2)/$D110</f>
        <v>9.9999999936903217E-32</v>
      </c>
      <c r="J110" s="2">
        <f>('alpha plot'!$J$7*$B110)/$D110</f>
        <v>6.3095734408208473E-10</v>
      </c>
      <c r="K110" s="2">
        <f t="shared" si="14"/>
        <v>0.99999999936904271</v>
      </c>
      <c r="L110" s="1">
        <f t="shared" si="15"/>
        <v>-73.000000000274028</v>
      </c>
      <c r="M110" s="1">
        <f t="shared" si="16"/>
        <v>-62.500000000274028</v>
      </c>
      <c r="N110" s="1">
        <f t="shared" si="17"/>
        <v>-52.000000000274028</v>
      </c>
      <c r="O110" s="1">
        <f t="shared" si="18"/>
        <v>-41.500000000274028</v>
      </c>
      <c r="P110" s="1">
        <f t="shared" si="19"/>
        <v>-31.000000000274024</v>
      </c>
      <c r="Q110" s="1">
        <f t="shared" si="23"/>
        <v>-9.2000000002740219</v>
      </c>
      <c r="R110" s="1">
        <f t="shared" si="24"/>
        <v>-2.7402126789455017E-10</v>
      </c>
    </row>
    <row r="111" spans="2:18" x14ac:dyDescent="0.25">
      <c r="B111" s="2">
        <f t="shared" si="22"/>
        <v>2.5118864315095759E-11</v>
      </c>
      <c r="C111" s="3">
        <v>10.6</v>
      </c>
      <c r="D111" s="2">
        <f>(1+'alpha plot'!$J$7*$B111+'alpha plot'!$J$7*'alpha plot'!$J$8*$B111^2+'alpha plot'!$J$7*'alpha plot'!$J$8*'alpha plot'!$J$9*$B111^3+'alpha plot'!$J$7*'alpha plot'!$J$8*'alpha plot'!$J$9*'alpha plot'!$J$10*$B111^4+'alpha plot'!$J$7*'alpha plot'!$J$8*'alpha plot'!$J$9*'alpha plot'!$J$10*'alpha plot'!$J$11*$B111^5+'alpha plot'!$J$7*'alpha plot'!$J$8*'alpha plot'!$J$9*'alpha plot'!$J$10*'alpha plot'!$J$11*'alpha plot'!$J$12*$B111^6)</f>
        <v>1.0000000005011873</v>
      </c>
      <c r="E111" s="2">
        <f>('alpha plot'!$J$7*'alpha plot'!$J$8*'alpha plot'!$J$9*'alpha plot'!$J$10*'alpha plot'!$J$11*'alpha plot'!$J$12*$B111^6)/$D111</f>
        <v>2.5118864302506151E-74</v>
      </c>
      <c r="F111" s="2">
        <f>('alpha plot'!$J$7*'alpha plot'!$J$8*'alpha plot'!$J$9*'alpha plot'!$J$10*'alpha plot'!$J$11*$B111^5)/$D111</f>
        <v>9.9999999949879868E-64</v>
      </c>
      <c r="G111" s="2">
        <f>('alpha plot'!$J$7*'alpha plot'!$J$8*'alpha plot'!$J$9*'alpha plot'!$J$10*$B111^4)/$D111</f>
        <v>3.9810717035396613E-53</v>
      </c>
      <c r="H111" s="2">
        <f>('alpha plot'!$J$7*'alpha plot'!$J$8*'alpha plot'!$J$9*$B111^3)/$D111</f>
        <v>1.5848931916667685E-42</v>
      </c>
      <c r="I111" s="2">
        <f>('alpha plot'!$J$7*'alpha plot'!$J$8*$B111^2)/$D111</f>
        <v>6.3095734416395992E-32</v>
      </c>
      <c r="J111" s="2">
        <f>('alpha plot'!$J$7*$B111)/$D111</f>
        <v>5.0118723337608294E-10</v>
      </c>
      <c r="K111" s="2">
        <f t="shared" si="14"/>
        <v>0.99999999949881269</v>
      </c>
      <c r="L111" s="1">
        <f t="shared" si="15"/>
        <v>-73.600000000217676</v>
      </c>
      <c r="M111" s="1">
        <f t="shared" si="16"/>
        <v>-63.000000000217668</v>
      </c>
      <c r="N111" s="1">
        <f t="shared" si="17"/>
        <v>-52.400000000217666</v>
      </c>
      <c r="O111" s="1">
        <f t="shared" si="18"/>
        <v>-41.800000000217665</v>
      </c>
      <c r="P111" s="1">
        <f t="shared" si="19"/>
        <v>-31.200000000217667</v>
      </c>
      <c r="Q111" s="1">
        <f t="shared" si="23"/>
        <v>-9.300000000217663</v>
      </c>
      <c r="R111" s="1">
        <f t="shared" si="24"/>
        <v>-2.1766288486938017E-10</v>
      </c>
    </row>
    <row r="112" spans="2:18" x14ac:dyDescent="0.25">
      <c r="B112" s="2">
        <f t="shared" si="22"/>
        <v>1.995262314968878E-11</v>
      </c>
      <c r="C112" s="3">
        <v>10.7</v>
      </c>
      <c r="D112" s="2">
        <f>(1+'alpha plot'!$J$7*$B112+'alpha plot'!$J$7*'alpha plot'!$J$8*$B112^2+'alpha plot'!$J$7*'alpha plot'!$J$8*'alpha plot'!$J$9*$B112^3+'alpha plot'!$J$7*'alpha plot'!$J$8*'alpha plot'!$J$9*'alpha plot'!$J$10*$B112^4+'alpha plot'!$J$7*'alpha plot'!$J$8*'alpha plot'!$J$9*'alpha plot'!$J$10*'alpha plot'!$J$11*$B112^5+'alpha plot'!$J$7*'alpha plot'!$J$8*'alpha plot'!$J$9*'alpha plot'!$J$10*'alpha plot'!$J$11*'alpha plot'!$J$12*$B112^6)</f>
        <v>1.0000000003981071</v>
      </c>
      <c r="E112" s="2">
        <f>('alpha plot'!$J$7*'alpha plot'!$J$8*'alpha plot'!$J$9*'alpha plot'!$J$10*'alpha plot'!$J$11*'alpha plot'!$J$12*$B112^6)/$D112</f>
        <v>6.3095734422899841E-75</v>
      </c>
      <c r="F112" s="2">
        <f>('alpha plot'!$J$7*'alpha plot'!$J$8*'alpha plot'!$J$9*'alpha plot'!$J$10*'alpha plot'!$J$11*$B112^5)/$D112</f>
        <v>3.162277658909425E-64</v>
      </c>
      <c r="G112" s="2">
        <f>('alpha plot'!$J$7*'alpha plot'!$J$8*'alpha plot'!$J$9*'alpha plot'!$J$10*$B112^4)/$D112</f>
        <v>1.5848931918301429E-53</v>
      </c>
      <c r="H112" s="2">
        <f>('alpha plot'!$J$7*'alpha plot'!$J$8*'alpha plot'!$J$9*$B112^3)/$D112</f>
        <v>7.9432823440804764E-43</v>
      </c>
      <c r="I112" s="2">
        <f>('alpha plot'!$J$7*'alpha plot'!$J$8*$B112^2)/$D112</f>
        <v>3.9810717039500521E-32</v>
      </c>
      <c r="J112" s="2">
        <f>('alpha plot'!$J$7*$B112)/$D112</f>
        <v>3.9810717039500779E-10</v>
      </c>
      <c r="K112" s="2">
        <f t="shared" si="14"/>
        <v>0.9999999996018929</v>
      </c>
      <c r="L112" s="1">
        <f t="shared" si="15"/>
        <v>-74.200000000172906</v>
      </c>
      <c r="M112" s="1">
        <f t="shared" si="16"/>
        <v>-63.500000000172896</v>
      </c>
      <c r="N112" s="1">
        <f t="shared" si="17"/>
        <v>-52.800000000172901</v>
      </c>
      <c r="O112" s="1">
        <f t="shared" si="18"/>
        <v>-42.100000000172898</v>
      </c>
      <c r="P112" s="1">
        <f t="shared" si="19"/>
        <v>-31.400000000172898</v>
      </c>
      <c r="Q112" s="1">
        <f t="shared" si="23"/>
        <v>-9.4000000001728967</v>
      </c>
      <c r="R112" s="1">
        <f t="shared" si="24"/>
        <v>-1.7289571800395417E-10</v>
      </c>
    </row>
    <row r="113" spans="2:18" x14ac:dyDescent="0.25">
      <c r="B113" s="2">
        <f t="shared" si="22"/>
        <v>1.5848931924611082E-11</v>
      </c>
      <c r="C113" s="3">
        <v>10.8</v>
      </c>
      <c r="D113" s="2">
        <f>(1+'alpha plot'!$J$7*$B113+'alpha plot'!$J$7*'alpha plot'!$J$8*$B113^2+'alpha plot'!$J$7*'alpha plot'!$J$8*'alpha plot'!$J$9*$B113^3+'alpha plot'!$J$7*'alpha plot'!$J$8*'alpha plot'!$J$9*'alpha plot'!$J$10*$B113^4+'alpha plot'!$J$7*'alpha plot'!$J$8*'alpha plot'!$J$9*'alpha plot'!$J$10*'alpha plot'!$J$11*$B113^5+'alpha plot'!$J$7*'alpha plot'!$J$8*'alpha plot'!$J$9*'alpha plot'!$J$10*'alpha plot'!$J$11*'alpha plot'!$J$12*$B113^6)</f>
        <v>1.0000000003162277</v>
      </c>
      <c r="E113" s="2">
        <f>('alpha plot'!$J$7*'alpha plot'!$J$8*'alpha plot'!$J$9*'alpha plot'!$J$10*'alpha plot'!$J$11*'alpha plot'!$J$12*$B113^6)/$D113</f>
        <v>1.5848931919598863E-75</v>
      </c>
      <c r="F113" s="2">
        <f>('alpha plot'!$J$7*'alpha plot'!$J$8*'alpha plot'!$J$9*'alpha plot'!$J$10*'alpha plot'!$J$11*$B113^5)/$D113</f>
        <v>9.9999999968375039E-65</v>
      </c>
      <c r="G113" s="2">
        <f>('alpha plot'!$J$7*'alpha plot'!$J$8*'alpha plot'!$J$9*'alpha plot'!$J$10*$B113^4)/$D113</f>
        <v>6.3095734428065531E-54</v>
      </c>
      <c r="H113" s="2">
        <f>('alpha plot'!$J$7*'alpha plot'!$J$8*'alpha plot'!$J$9*$B113^3)/$D113</f>
        <v>3.9810717042759864E-43</v>
      </c>
      <c r="I113" s="2">
        <f>('alpha plot'!$J$7*'alpha plot'!$J$8*$B113^2)/$D113</f>
        <v>2.5118864307152219E-32</v>
      </c>
      <c r="J113" s="2">
        <f>('alpha plot'!$J$7*$B113)/$D113</f>
        <v>3.1622776591683704E-10</v>
      </c>
      <c r="K113" s="2">
        <f t="shared" si="14"/>
        <v>0.99999999968377229</v>
      </c>
      <c r="L113" s="1">
        <f t="shared" si="15"/>
        <v>-74.800000000137345</v>
      </c>
      <c r="M113" s="1">
        <f t="shared" si="16"/>
        <v>-64.000000000137348</v>
      </c>
      <c r="N113" s="1">
        <f t="shared" si="17"/>
        <v>-53.200000000137344</v>
      </c>
      <c r="O113" s="1">
        <f t="shared" si="18"/>
        <v>-42.400000000137339</v>
      </c>
      <c r="P113" s="1">
        <f t="shared" si="19"/>
        <v>-31.600000000137342</v>
      </c>
      <c r="Q113" s="1">
        <f t="shared" si="23"/>
        <v>-9.5000000001373373</v>
      </c>
      <c r="R113" s="1">
        <f t="shared" si="24"/>
        <v>-1.3733594979660762E-10</v>
      </c>
    </row>
    <row r="114" spans="2:18" x14ac:dyDescent="0.25">
      <c r="B114" s="2">
        <f t="shared" si="22"/>
        <v>1.2589254117941641E-11</v>
      </c>
      <c r="C114" s="3">
        <v>10.9</v>
      </c>
      <c r="D114" s="2">
        <f>(1+'alpha plot'!$J$7*$B114+'alpha plot'!$J$7*'alpha plot'!$J$8*$B114^2+'alpha plot'!$J$7*'alpha plot'!$J$8*'alpha plot'!$J$9*$B114^3+'alpha plot'!$J$7*'alpha plot'!$J$8*'alpha plot'!$J$9*'alpha plot'!$J$10*$B114^4+'alpha plot'!$J$7*'alpha plot'!$J$8*'alpha plot'!$J$9*'alpha plot'!$J$10*'alpha plot'!$J$11*$B114^5+'alpha plot'!$J$7*'alpha plot'!$J$8*'alpha plot'!$J$9*'alpha plot'!$J$10*'alpha plot'!$J$11*'alpha plot'!$J$12*$B114^6)</f>
        <v>1.0000000002511886</v>
      </c>
      <c r="E114" s="2">
        <f>('alpha plot'!$J$7*'alpha plot'!$J$8*'alpha plot'!$J$9*'alpha plot'!$J$10*'alpha plot'!$J$11*'alpha plot'!$J$12*$B114^6)/$D114</f>
        <v>3.9810717045348918E-76</v>
      </c>
      <c r="F114" s="2">
        <f>('alpha plot'!$J$7*'alpha plot'!$J$8*'alpha plot'!$J$9*'alpha plot'!$J$10*'alpha plot'!$J$11*$B114^5)/$D114</f>
        <v>3.1622776593739951E-65</v>
      </c>
      <c r="G114" s="2">
        <f>('alpha plot'!$J$7*'alpha plot'!$J$8*'alpha plot'!$J$9*'alpha plot'!$J$10*$B114^4)/$D114</f>
        <v>2.5118864308785844E-54</v>
      </c>
      <c r="H114" s="2">
        <f>('alpha plot'!$J$7*'alpha plot'!$J$8*'alpha plot'!$J$9*$B114^3)/$D114</f>
        <v>1.995262314467667E-43</v>
      </c>
      <c r="I114" s="2">
        <f>('alpha plot'!$J$7*'alpha plot'!$J$8*$B114^2)/$D114</f>
        <v>1.5848931920629898E-32</v>
      </c>
      <c r="J114" s="2">
        <f>('alpha plot'!$J$7*$B114)/$D114</f>
        <v>2.5118864308786174E-10</v>
      </c>
      <c r="K114" s="2">
        <f t="shared" si="14"/>
        <v>0.99999999974881137</v>
      </c>
      <c r="L114" s="1">
        <f t="shared" si="15"/>
        <v>-75.400000000109102</v>
      </c>
      <c r="M114" s="1">
        <f t="shared" si="16"/>
        <v>-64.500000000109097</v>
      </c>
      <c r="N114" s="1">
        <f t="shared" si="17"/>
        <v>-53.600000000109098</v>
      </c>
      <c r="O114" s="1">
        <f t="shared" si="18"/>
        <v>-42.700000000109092</v>
      </c>
      <c r="P114" s="1">
        <f t="shared" si="19"/>
        <v>-31.800000000109094</v>
      </c>
      <c r="Q114" s="1">
        <f t="shared" si="23"/>
        <v>-9.600000000109091</v>
      </c>
      <c r="R114" s="1">
        <f t="shared" si="24"/>
        <v>-1.0908983396578163E-10</v>
      </c>
    </row>
    <row r="115" spans="2:18" x14ac:dyDescent="0.25">
      <c r="B115" s="2">
        <f t="shared" si="22"/>
        <v>9.9999999999999994E-12</v>
      </c>
      <c r="C115" s="3">
        <v>11</v>
      </c>
      <c r="D115" s="2">
        <f>(1+'alpha plot'!$J$7*$B115+'alpha plot'!$J$7*'alpha plot'!$J$8*$B115^2+'alpha plot'!$J$7*'alpha plot'!$J$8*'alpha plot'!$J$9*$B115^3+'alpha plot'!$J$7*'alpha plot'!$J$8*'alpha plot'!$J$9*'alpha plot'!$J$10*$B115^4+'alpha plot'!$J$7*'alpha plot'!$J$8*'alpha plot'!$J$9*'alpha plot'!$J$10*'alpha plot'!$J$11*$B115^5+'alpha plot'!$J$7*'alpha plot'!$J$8*'alpha plot'!$J$9*'alpha plot'!$J$10*'alpha plot'!$J$11*'alpha plot'!$J$12*$B115^6)</f>
        <v>1.0000000001995262</v>
      </c>
      <c r="E115" s="2">
        <f>('alpha plot'!$J$7*'alpha plot'!$J$8*'alpha plot'!$J$9*'alpha plot'!$J$10*'alpha plot'!$J$11*'alpha plot'!$J$12*$B115^6)/$D115</f>
        <v>9.9999999980046829E-77</v>
      </c>
      <c r="F115" s="2">
        <f>('alpha plot'!$J$7*'alpha plot'!$J$8*'alpha plot'!$J$9*'alpha plot'!$J$10*'alpha plot'!$J$11*$B115^5)/$D115</f>
        <v>9.9999999980046838E-66</v>
      </c>
      <c r="G115" s="2">
        <f>('alpha plot'!$J$7*'alpha plot'!$J$8*'alpha plot'!$J$9*'alpha plot'!$J$10*$B115^4)/$D115</f>
        <v>9.9999999980046836E-55</v>
      </c>
      <c r="H115" s="2">
        <f>('alpha plot'!$J$7*'alpha plot'!$J$8*'alpha plot'!$J$9*$B115^3)/$D115</f>
        <v>9.999999998004685E-44</v>
      </c>
      <c r="I115" s="2">
        <f>('alpha plot'!$J$7*'alpha plot'!$J$8*$B115^2)/$D115</f>
        <v>9.9999999980046857E-33</v>
      </c>
      <c r="J115" s="2">
        <f>('alpha plot'!$J$7*$B115)/$D115</f>
        <v>1.9952623145707732E-10</v>
      </c>
      <c r="K115" s="2">
        <f t="shared" si="14"/>
        <v>0.99999999980047383</v>
      </c>
      <c r="L115" s="1">
        <f t="shared" si="15"/>
        <v>-76.000000000086658</v>
      </c>
      <c r="M115" s="1">
        <f t="shared" si="16"/>
        <v>-65.000000000086658</v>
      </c>
      <c r="N115" s="1">
        <f t="shared" si="17"/>
        <v>-54.000000000086658</v>
      </c>
      <c r="O115" s="1">
        <f t="shared" si="18"/>
        <v>-43.000000000086658</v>
      </c>
      <c r="P115" s="1">
        <f t="shared" si="19"/>
        <v>-32.000000000086658</v>
      </c>
      <c r="Q115" s="1">
        <f t="shared" si="23"/>
        <v>-9.7000000000866535</v>
      </c>
      <c r="R115" s="1">
        <f t="shared" si="24"/>
        <v>-8.6653116094669989E-11</v>
      </c>
    </row>
    <row r="116" spans="2:18" x14ac:dyDescent="0.25">
      <c r="B116" s="2">
        <f t="shared" si="22"/>
        <v>7.9432823472428101E-12</v>
      </c>
      <c r="C116" s="3">
        <v>11.1</v>
      </c>
      <c r="D116" s="2">
        <f>(1+'alpha plot'!$J$7*$B116+'alpha plot'!$J$7*'alpha plot'!$J$8*$B116^2+'alpha plot'!$J$7*'alpha plot'!$J$8*'alpha plot'!$J$9*$B116^3+'alpha plot'!$J$7*'alpha plot'!$J$8*'alpha plot'!$J$9*'alpha plot'!$J$10*$B116^4+'alpha plot'!$J$7*'alpha plot'!$J$8*'alpha plot'!$J$9*'alpha plot'!$J$10*'alpha plot'!$J$11*$B116^5+'alpha plot'!$J$7*'alpha plot'!$J$8*'alpha plot'!$J$9*'alpha plot'!$J$10*'alpha plot'!$J$11*'alpha plot'!$J$12*$B116^6)</f>
        <v>1.0000000001584892</v>
      </c>
      <c r="E116" s="2">
        <f>('alpha plot'!$J$7*'alpha plot'!$J$8*'alpha plot'!$J$9*'alpha plot'!$J$10*'alpha plot'!$J$11*'alpha plot'!$J$12*$B116^6)/$D116</f>
        <v>2.5118864311114518E-77</v>
      </c>
      <c r="F116" s="2">
        <f>('alpha plot'!$J$7*'alpha plot'!$J$8*'alpha plot'!$J$9*'alpha plot'!$J$10*'alpha plot'!$J$11*$B116^5)/$D116</f>
        <v>3.1622776596671663E-66</v>
      </c>
      <c r="G116" s="2">
        <f>('alpha plot'!$J$7*'alpha plot'!$J$8*'alpha plot'!$J$9*'alpha plot'!$J$10*$B116^4)/$D116</f>
        <v>3.9810717049039857E-55</v>
      </c>
      <c r="H116" s="2">
        <f>('alpha plot'!$J$7*'alpha plot'!$J$8*'alpha plot'!$J$9*$B116^3)/$D116</f>
        <v>5.0118723354783594E-44</v>
      </c>
      <c r="I116" s="2">
        <f>('alpha plot'!$J$7*'alpha plot'!$J$8*$B116^2)/$D116</f>
        <v>6.3095734438018927E-33</v>
      </c>
      <c r="J116" s="2">
        <f>('alpha plot'!$J$7*$B116)/$D116</f>
        <v>1.5848931922099248E-10</v>
      </c>
      <c r="K116" s="2">
        <f t="shared" si="14"/>
        <v>0.99999999984151078</v>
      </c>
      <c r="L116" s="1">
        <f t="shared" si="15"/>
        <v>-76.600000000068832</v>
      </c>
      <c r="M116" s="1">
        <f t="shared" si="16"/>
        <v>-65.500000000068837</v>
      </c>
      <c r="N116" s="1">
        <f t="shared" si="17"/>
        <v>-54.400000000068836</v>
      </c>
      <c r="O116" s="1">
        <f t="shared" si="18"/>
        <v>-43.300000000068835</v>
      </c>
      <c r="P116" s="1">
        <f t="shared" si="19"/>
        <v>-32.200000000068833</v>
      </c>
      <c r="Q116" s="1">
        <f t="shared" si="23"/>
        <v>-9.800000000068831</v>
      </c>
      <c r="R116" s="1">
        <f t="shared" si="24"/>
        <v>-6.8830994451121767E-11</v>
      </c>
    </row>
    <row r="117" spans="2:18" x14ac:dyDescent="0.25">
      <c r="B117" s="2">
        <f t="shared" si="22"/>
        <v>6.3095734448019345E-12</v>
      </c>
      <c r="C117" s="3">
        <v>11.2</v>
      </c>
      <c r="D117" s="2">
        <f>(1+'alpha plot'!$J$7*$B117+'alpha plot'!$J$7*'alpha plot'!$J$8*$B117^2+'alpha plot'!$J$7*'alpha plot'!$J$8*'alpha plot'!$J$9*$B117^3+'alpha plot'!$J$7*'alpha plot'!$J$8*'alpha plot'!$J$9*'alpha plot'!$J$10*$B117^4+'alpha plot'!$J$7*'alpha plot'!$J$8*'alpha plot'!$J$9*'alpha plot'!$J$10*'alpha plot'!$J$11*$B117^5+'alpha plot'!$J$7*'alpha plot'!$J$8*'alpha plot'!$J$9*'alpha plot'!$J$10*'alpha plot'!$J$11*'alpha plot'!$J$12*$B117^6)</f>
        <v>1.0000000001258926</v>
      </c>
      <c r="E117" s="2">
        <f>('alpha plot'!$J$7*'alpha plot'!$J$8*'alpha plot'!$J$9*'alpha plot'!$J$10*'alpha plot'!$J$11*'alpha plot'!$J$12*$B117^6)/$D117</f>
        <v>6.3095734440075811E-78</v>
      </c>
      <c r="F117" s="2">
        <f>('alpha plot'!$J$7*'alpha plot'!$J$8*'alpha plot'!$J$9*'alpha plot'!$J$10*'alpha plot'!$J$11*$B117^5)/$D117</f>
        <v>9.9999999987410347E-67</v>
      </c>
      <c r="G117" s="2">
        <f>('alpha plot'!$J$7*'alpha plot'!$J$8*'alpha plot'!$J$9*'alpha plot'!$J$10*$B117^4)/$D117</f>
        <v>1.5848931922615806E-55</v>
      </c>
      <c r="H117" s="2">
        <f>('alpha plot'!$J$7*'alpha plot'!$J$8*'alpha plot'!$J$9*$B117^3)/$D117</f>
        <v>2.5118864311933417E-44</v>
      </c>
      <c r="I117" s="2">
        <f>('alpha plot'!$J$7*'alpha plot'!$J$8*$B117^2)/$D117</f>
        <v>3.9810717050337664E-33</v>
      </c>
      <c r="J117" s="2">
        <f>('alpha plot'!$J$7*$B117)/$D117</f>
        <v>1.2589254116356789E-10</v>
      </c>
      <c r="K117" s="2">
        <f t="shared" si="14"/>
        <v>0.99999999987410737</v>
      </c>
      <c r="L117" s="1">
        <f t="shared" si="15"/>
        <v>-77.200000000054672</v>
      </c>
      <c r="M117" s="1">
        <f t="shared" si="16"/>
        <v>-66.000000000054669</v>
      </c>
      <c r="N117" s="1">
        <f t="shared" si="17"/>
        <v>-54.800000000054673</v>
      </c>
      <c r="O117" s="1">
        <f t="shared" si="18"/>
        <v>-43.600000000054678</v>
      </c>
      <c r="P117" s="1">
        <f t="shared" si="19"/>
        <v>-32.400000000054675</v>
      </c>
      <c r="Q117" s="1">
        <f t="shared" si="23"/>
        <v>-9.9000000000546748</v>
      </c>
      <c r="R117" s="1">
        <f t="shared" si="24"/>
        <v>-5.4674474374613279E-11</v>
      </c>
    </row>
    <row r="118" spans="2:18" x14ac:dyDescent="0.25">
      <c r="B118" s="2">
        <f t="shared" si="22"/>
        <v>5.0118723362726945E-12</v>
      </c>
      <c r="C118" s="3">
        <v>11.3</v>
      </c>
      <c r="D118" s="2">
        <f>(1+'alpha plot'!$J$7*$B118+'alpha plot'!$J$7*'alpha plot'!$J$8*$B118^2+'alpha plot'!$J$7*'alpha plot'!$J$8*'alpha plot'!$J$9*$B118^3+'alpha plot'!$J$7*'alpha plot'!$J$8*'alpha plot'!$J$9*'alpha plot'!$J$10*$B118^4+'alpha plot'!$J$7*'alpha plot'!$J$8*'alpha plot'!$J$9*'alpha plot'!$J$10*'alpha plot'!$J$11*$B118^5+'alpha plot'!$J$7*'alpha plot'!$J$8*'alpha plot'!$J$9*'alpha plot'!$J$10*'alpha plot'!$J$11*'alpha plot'!$J$12*$B118^6)</f>
        <v>1.0000000001</v>
      </c>
      <c r="E118" s="2">
        <f>('alpha plot'!$J$7*'alpha plot'!$J$8*'alpha plot'!$J$9*'alpha plot'!$J$10*'alpha plot'!$J$11*'alpha plot'!$J$12*$B118^6)/$D118</f>
        <v>1.5848931923025617E-78</v>
      </c>
      <c r="F118" s="2">
        <f>('alpha plot'!$J$7*'alpha plot'!$J$8*'alpha plot'!$J$9*'alpha plot'!$J$10*'alpha plot'!$J$11*$B118^5)/$D118</f>
        <v>3.1622776598520454E-67</v>
      </c>
      <c r="G118" s="2">
        <f>('alpha plot'!$J$7*'alpha plot'!$J$8*'alpha plot'!$J$9*'alpha plot'!$J$10*$B118^4)/$D118</f>
        <v>6.3095734441707992E-56</v>
      </c>
      <c r="H118" s="2">
        <f>('alpha plot'!$J$7*'alpha plot'!$J$8*'alpha plot'!$J$9*$B118^3)/$D118</f>
        <v>1.2589254116682466E-44</v>
      </c>
      <c r="I118" s="2">
        <f>('alpha plot'!$J$7*'alpha plot'!$J$8*$B118^2)/$D118</f>
        <v>2.51188643125835E-33</v>
      </c>
      <c r="J118" s="2">
        <f>('alpha plot'!$J$7*$B118)/$D118</f>
        <v>9.9999999989999468E-11</v>
      </c>
      <c r="K118" s="2">
        <f t="shared" si="14"/>
        <v>0.99999999989999999</v>
      </c>
      <c r="L118" s="1">
        <f t="shared" si="15"/>
        <v>-77.80000000004344</v>
      </c>
      <c r="M118" s="1">
        <f t="shared" si="16"/>
        <v>-66.500000000043443</v>
      </c>
      <c r="N118" s="1">
        <f t="shared" si="17"/>
        <v>-55.200000000043438</v>
      </c>
      <c r="O118" s="1">
        <f t="shared" si="18"/>
        <v>-43.900000000043441</v>
      </c>
      <c r="P118" s="1">
        <f t="shared" si="19"/>
        <v>-32.600000000043437</v>
      </c>
      <c r="Q118" s="1">
        <f t="shared" si="23"/>
        <v>-10.000000000043432</v>
      </c>
      <c r="R118" s="1">
        <f t="shared" si="24"/>
        <v>-4.3429451785865311E-11</v>
      </c>
    </row>
    <row r="119" spans="2:18" x14ac:dyDescent="0.25">
      <c r="B119" s="2">
        <f t="shared" si="22"/>
        <v>3.9810717055349533E-12</v>
      </c>
      <c r="C119" s="3">
        <v>11.4</v>
      </c>
      <c r="D119" s="2">
        <f>(1+'alpha plot'!$J$7*$B119+'alpha plot'!$J$7*'alpha plot'!$J$8*$B119^2+'alpha plot'!$J$7*'alpha plot'!$J$8*'alpha plot'!$J$9*$B119^3+'alpha plot'!$J$7*'alpha plot'!$J$8*'alpha plot'!$J$9*'alpha plot'!$J$10*$B119^4+'alpha plot'!$J$7*'alpha plot'!$J$8*'alpha plot'!$J$9*'alpha plot'!$J$10*'alpha plot'!$J$11*$B119^5+'alpha plot'!$J$7*'alpha plot'!$J$8*'alpha plot'!$J$9*'alpha plot'!$J$10*'alpha plot'!$J$11*'alpha plot'!$J$12*$B119^6)</f>
        <v>1.0000000000794329</v>
      </c>
      <c r="E119" s="2">
        <f>('alpha plot'!$J$7*'alpha plot'!$J$8*'alpha plot'!$J$9*'alpha plot'!$J$10*'alpha plot'!$J$11*'alpha plot'!$J$12*$B119^6)/$D119</f>
        <v>3.981071705218609E-79</v>
      </c>
      <c r="F119" s="2">
        <f>('alpha plot'!$J$7*'alpha plot'!$J$8*'alpha plot'!$J$9*'alpha plot'!$J$10*'alpha plot'!$J$11*$B119^5)/$D119</f>
        <v>9.9999999992053796E-68</v>
      </c>
      <c r="G119" s="2">
        <f>('alpha plot'!$J$7*'alpha plot'!$J$8*'alpha plot'!$J$9*'alpha plot'!$J$10*$B119^4)/$D119</f>
        <v>2.5118864313099922E-56</v>
      </c>
      <c r="H119" s="2">
        <f>('alpha plot'!$J$7*'alpha plot'!$J$8*'alpha plot'!$J$9*$B119^3)/$D119</f>
        <v>6.3095734443006204E-45</v>
      </c>
      <c r="I119" s="2">
        <f>('alpha plot'!$J$7*'alpha plot'!$J$8*$B119^2)/$D119</f>
        <v>1.5848931923351973E-33</v>
      </c>
      <c r="J119" s="2">
        <f>('alpha plot'!$J$7*$B119)/$D119</f>
        <v>7.9432823466118225E-11</v>
      </c>
      <c r="K119" s="2">
        <f t="shared" si="14"/>
        <v>0.9999999999205671</v>
      </c>
      <c r="L119" s="1">
        <f t="shared" si="15"/>
        <v>-78.40000000003451</v>
      </c>
      <c r="M119" s="1">
        <f t="shared" si="16"/>
        <v>-67.000000000034504</v>
      </c>
      <c r="N119" s="1">
        <f t="shared" si="17"/>
        <v>-55.600000000034505</v>
      </c>
      <c r="O119" s="1">
        <f t="shared" si="18"/>
        <v>-44.200000000034507</v>
      </c>
      <c r="P119" s="1">
        <f t="shared" si="19"/>
        <v>-32.800000000034501</v>
      </c>
      <c r="Q119" s="1">
        <f t="shared" si="23"/>
        <v>-10.100000000034498</v>
      </c>
      <c r="R119" s="1">
        <f t="shared" si="24"/>
        <v>-3.4497272193367471E-11</v>
      </c>
    </row>
    <row r="120" spans="2:18" x14ac:dyDescent="0.25">
      <c r="B120" s="2">
        <f t="shared" si="22"/>
        <v>3.1622776601683669E-12</v>
      </c>
      <c r="C120" s="3">
        <v>11.5</v>
      </c>
      <c r="D120" s="2">
        <f>(1+'alpha plot'!$J$7*$B120+'alpha plot'!$J$7*'alpha plot'!$J$8*$B120^2+'alpha plot'!$J$7*'alpha plot'!$J$8*'alpha plot'!$J$9*$B120^3+'alpha plot'!$J$7*'alpha plot'!$J$8*'alpha plot'!$J$9*'alpha plot'!$J$10*$B120^4+'alpha plot'!$J$7*'alpha plot'!$J$8*'alpha plot'!$J$9*'alpha plot'!$J$10*'alpha plot'!$J$11*$B120^5+'alpha plot'!$J$7*'alpha plot'!$J$8*'alpha plot'!$J$9*'alpha plot'!$J$10*'alpha plot'!$J$11*'alpha plot'!$J$12*$B120^6)</f>
        <v>1.0000000000630958</v>
      </c>
      <c r="E120" s="2">
        <f>('alpha plot'!$J$7*'alpha plot'!$J$8*'alpha plot'!$J$9*'alpha plot'!$J$10*'alpha plot'!$J$11*'alpha plot'!$J$12*$B120^6)/$D120</f>
        <v>9.9999999993687527E-80</v>
      </c>
      <c r="F120" s="2">
        <f>('alpha plot'!$J$7*'alpha plot'!$J$8*'alpha plot'!$J$9*'alpha plot'!$J$10*'alpha plot'!$J$11*$B120^5)/$D120</f>
        <v>3.1622776599687739E-68</v>
      </c>
      <c r="G120" s="2">
        <f>('alpha plot'!$J$7*'alpha plot'!$J$8*'alpha plot'!$J$9*'alpha plot'!$J$10*$B120^4)/$D120</f>
        <v>9.999999999368832E-57</v>
      </c>
      <c r="H120" s="2">
        <f>('alpha plot'!$J$7*'alpha plot'!$J$8*'alpha plot'!$J$9*$B120^3)/$D120</f>
        <v>3.1622776599687995E-45</v>
      </c>
      <c r="I120" s="2">
        <f>('alpha plot'!$J$7*'alpha plot'!$J$8*$B120^2)/$D120</f>
        <v>9.9999999993689116E-34</v>
      </c>
      <c r="J120" s="2">
        <f>('alpha plot'!$J$7*$B120)/$D120</f>
        <v>6.3095734444038023E-11</v>
      </c>
      <c r="K120" s="2">
        <f t="shared" si="14"/>
        <v>0.99999999993690425</v>
      </c>
      <c r="L120" s="1">
        <f t="shared" si="15"/>
        <v>-79.000000000027413</v>
      </c>
      <c r="M120" s="1">
        <f t="shared" si="16"/>
        <v>-67.500000000027413</v>
      </c>
      <c r="N120" s="1">
        <f t="shared" si="17"/>
        <v>-56.000000000027413</v>
      </c>
      <c r="O120" s="1">
        <f t="shared" si="18"/>
        <v>-44.500000000027413</v>
      </c>
      <c r="P120" s="1">
        <f t="shared" si="19"/>
        <v>-33.000000000027406</v>
      </c>
      <c r="Q120" s="1">
        <f t="shared" si="23"/>
        <v>-10.200000000027403</v>
      </c>
      <c r="R120" s="1">
        <f t="shared" si="24"/>
        <v>-2.7402136424949376E-11</v>
      </c>
    </row>
    <row r="121" spans="2:18" x14ac:dyDescent="0.25">
      <c r="B121" s="2">
        <f t="shared" si="22"/>
        <v>2.5118864315095726E-12</v>
      </c>
      <c r="C121" s="3">
        <v>11.6</v>
      </c>
      <c r="D121" s="2">
        <f>(1+'alpha plot'!$J$7*$B121+'alpha plot'!$J$7*'alpha plot'!$J$8*$B121^2+'alpha plot'!$J$7*'alpha plot'!$J$8*'alpha plot'!$J$9*$B121^3+'alpha plot'!$J$7*'alpha plot'!$J$8*'alpha plot'!$J$9*'alpha plot'!$J$10*$B121^4+'alpha plot'!$J$7*'alpha plot'!$J$8*'alpha plot'!$J$9*'alpha plot'!$J$10*'alpha plot'!$J$11*$B121^5+'alpha plot'!$J$7*'alpha plot'!$J$8*'alpha plot'!$J$9*'alpha plot'!$J$10*'alpha plot'!$J$11*'alpha plot'!$J$12*$B121^6)</f>
        <v>1.0000000000501188</v>
      </c>
      <c r="E121" s="2">
        <f>('alpha plot'!$J$7*'alpha plot'!$J$8*'alpha plot'!$J$9*'alpha plot'!$J$10*'alpha plot'!$J$11*'alpha plot'!$J$12*$B121^6)/$D121</f>
        <v>2.5118864313836287E-80</v>
      </c>
      <c r="F121" s="2">
        <f>('alpha plot'!$J$7*'alpha plot'!$J$8*'alpha plot'!$J$9*'alpha plot'!$J$10*'alpha plot'!$J$11*$B121^5)/$D121</f>
        <v>9.999999999498608E-69</v>
      </c>
      <c r="G121" s="2">
        <f>('alpha plot'!$J$7*'alpha plot'!$J$8*'alpha plot'!$J$9*'alpha plot'!$J$10*$B121^4)/$D121</f>
        <v>3.9810717053353771E-57</v>
      </c>
      <c r="H121" s="2">
        <f>('alpha plot'!$J$7*'alpha plot'!$J$8*'alpha plot'!$J$9*$B121^3)/$D121</f>
        <v>1.5848931923816579E-45</v>
      </c>
      <c r="I121" s="2">
        <f>('alpha plot'!$J$7*'alpha plot'!$J$8*$B121^2)/$D121</f>
        <v>6.3095734444856338E-34</v>
      </c>
      <c r="J121" s="2">
        <f>('alpha plot'!$J$7*$B121)/$D121</f>
        <v>5.0118723360215214E-11</v>
      </c>
      <c r="K121" s="2">
        <f t="shared" si="14"/>
        <v>0.9999999999498812</v>
      </c>
      <c r="L121" s="1">
        <f t="shared" si="15"/>
        <v>-79.60000000002178</v>
      </c>
      <c r="M121" s="1">
        <f t="shared" si="16"/>
        <v>-68.000000000021771</v>
      </c>
      <c r="N121" s="1">
        <f t="shared" si="17"/>
        <v>-56.400000000021777</v>
      </c>
      <c r="O121" s="1">
        <f t="shared" si="18"/>
        <v>-44.800000000021775</v>
      </c>
      <c r="P121" s="1">
        <f t="shared" si="19"/>
        <v>-33.200000000021774</v>
      </c>
      <c r="Q121" s="1">
        <f t="shared" si="23"/>
        <v>-10.300000000021768</v>
      </c>
      <c r="R121" s="1">
        <f t="shared" si="24"/>
        <v>-2.1766317411852971E-11</v>
      </c>
    </row>
    <row r="122" spans="2:18" x14ac:dyDescent="0.25">
      <c r="B122" s="2">
        <f t="shared" si="22"/>
        <v>1.9952623149688759E-12</v>
      </c>
      <c r="C122" s="3">
        <v>11.7</v>
      </c>
      <c r="D122" s="2">
        <f>(1+'alpha plot'!$J$7*$B122+'alpha plot'!$J$7*'alpha plot'!$J$8*$B122^2+'alpha plot'!$J$7*'alpha plot'!$J$8*'alpha plot'!$J$9*$B122^3+'alpha plot'!$J$7*'alpha plot'!$J$8*'alpha plot'!$J$9*'alpha plot'!$J$10*$B122^4+'alpha plot'!$J$7*'alpha plot'!$J$8*'alpha plot'!$J$9*'alpha plot'!$J$10*'alpha plot'!$J$11*$B122^5+'alpha plot'!$J$7*'alpha plot'!$J$8*'alpha plot'!$J$9*'alpha plot'!$J$10*'alpha plot'!$J$11*'alpha plot'!$J$12*$B122^6)</f>
        <v>1.0000000000398108</v>
      </c>
      <c r="E122" s="2">
        <f>('alpha plot'!$J$7*'alpha plot'!$J$8*'alpha plot'!$J$9*'alpha plot'!$J$10*'alpha plot'!$J$11*'alpha plot'!$J$12*$B122^6)/$D122</f>
        <v>6.309573444550638E-81</v>
      </c>
      <c r="F122" s="2">
        <f>('alpha plot'!$J$7*'alpha plot'!$J$8*'alpha plot'!$J$9*'alpha plot'!$J$10*'alpha plot'!$J$11*$B122^5)/$D122</f>
        <v>3.1622776600424402E-69</v>
      </c>
      <c r="G122" s="2">
        <f>('alpha plot'!$J$7*'alpha plot'!$J$8*'alpha plot'!$J$9*'alpha plot'!$J$10*$B122^4)/$D122</f>
        <v>1.5848931923979972E-57</v>
      </c>
      <c r="H122" s="2">
        <f>('alpha plot'!$J$7*'alpha plot'!$J$8*'alpha plot'!$J$9*$B122^3)/$D122</f>
        <v>7.9432823469265002E-46</v>
      </c>
      <c r="I122" s="2">
        <f>('alpha plot'!$J$7*'alpha plot'!$J$8*$B122^2)/$D122</f>
        <v>3.9810717053764472E-34</v>
      </c>
      <c r="J122" s="2">
        <f>('alpha plot'!$J$7*$B122)/$D122</f>
        <v>3.9810717053764772E-11</v>
      </c>
      <c r="K122" s="2">
        <f t="shared" si="14"/>
        <v>0.99999999996018918</v>
      </c>
      <c r="L122" s="1">
        <f t="shared" si="15"/>
        <v>-80.200000000017297</v>
      </c>
      <c r="M122" s="1">
        <f t="shared" si="16"/>
        <v>-68.500000000017295</v>
      </c>
      <c r="N122" s="1">
        <f t="shared" si="17"/>
        <v>-56.800000000017292</v>
      </c>
      <c r="O122" s="1">
        <f t="shared" si="18"/>
        <v>-45.100000000017296</v>
      </c>
      <c r="P122" s="1">
        <f t="shared" si="19"/>
        <v>-33.400000000017293</v>
      </c>
      <c r="Q122" s="1">
        <f t="shared" si="23"/>
        <v>-10.40000000001729</v>
      </c>
      <c r="R122" s="1">
        <f t="shared" si="24"/>
        <v>-1.7289620013671353E-11</v>
      </c>
    </row>
    <row r="123" spans="2:18" x14ac:dyDescent="0.25">
      <c r="B123" s="2">
        <f t="shared" si="22"/>
        <v>1.5848931924611065E-12</v>
      </c>
      <c r="C123" s="3">
        <v>11.8</v>
      </c>
      <c r="D123" s="2">
        <f>(1+'alpha plot'!$J$7*$B123+'alpha plot'!$J$7*'alpha plot'!$J$8*$B123^2+'alpha plot'!$J$7*'alpha plot'!$J$8*'alpha plot'!$J$9*$B123^3+'alpha plot'!$J$7*'alpha plot'!$J$8*'alpha plot'!$J$9*'alpha plot'!$J$10*$B123^4+'alpha plot'!$J$7*'alpha plot'!$J$8*'alpha plot'!$J$9*'alpha plot'!$J$10*'alpha plot'!$J$11*$B123^5+'alpha plot'!$J$7*'alpha plot'!$J$8*'alpha plot'!$J$9*'alpha plot'!$J$10*'alpha plot'!$J$11*'alpha plot'!$J$12*$B123^6)</f>
        <v>1.0000000000316227</v>
      </c>
      <c r="E123" s="2">
        <f>('alpha plot'!$J$7*'alpha plot'!$J$8*'alpha plot'!$J$9*'alpha plot'!$J$10*'alpha plot'!$J$11*'alpha plot'!$J$12*$B123^6)/$D123</f>
        <v>1.5848931924109452E-81</v>
      </c>
      <c r="F123" s="2">
        <f>('alpha plot'!$J$7*'alpha plot'!$J$8*'alpha plot'!$J$9*'alpha plot'!$J$10*'alpha plot'!$J$11*$B123^5)/$D123</f>
        <v>9.9999999996835021E-70</v>
      </c>
      <c r="G123" s="2">
        <f>('alpha plot'!$J$7*'alpha plot'!$J$8*'alpha plot'!$J$9*'alpha plot'!$J$10*$B123^4)/$D123</f>
        <v>6.3095734446022634E-58</v>
      </c>
      <c r="H123" s="2">
        <f>('alpha plot'!$J$7*'alpha plot'!$J$8*'alpha plot'!$J$9*$B123^3)/$D123</f>
        <v>3.9810717054090076E-46</v>
      </c>
      <c r="I123" s="2">
        <f>('alpha plot'!$J$7*'alpha plot'!$J$8*$B123^2)/$D123</f>
        <v>2.5118864314301124E-34</v>
      </c>
      <c r="J123" s="2">
        <f>('alpha plot'!$J$7*$B123)/$D123</f>
        <v>3.1622776600683674E-11</v>
      </c>
      <c r="K123" s="2">
        <f t="shared" si="14"/>
        <v>0.9999999999683773</v>
      </c>
      <c r="L123" s="1">
        <f t="shared" si="15"/>
        <v>-80.800000000013753</v>
      </c>
      <c r="M123" s="1">
        <f t="shared" si="16"/>
        <v>-69.000000000013742</v>
      </c>
      <c r="N123" s="1">
        <f t="shared" si="17"/>
        <v>-57.200000000013745</v>
      </c>
      <c r="O123" s="1">
        <f t="shared" si="18"/>
        <v>-45.40000000001374</v>
      </c>
      <c r="P123" s="1">
        <f t="shared" si="19"/>
        <v>-33.600000000013736</v>
      </c>
      <c r="Q123" s="1">
        <f t="shared" si="23"/>
        <v>-10.500000000013735</v>
      </c>
      <c r="R123" s="1">
        <f t="shared" si="24"/>
        <v>-1.373356604788244E-11</v>
      </c>
    </row>
    <row r="124" spans="2:18" x14ac:dyDescent="0.25">
      <c r="B124" s="2">
        <f t="shared" si="22"/>
        <v>1.2589254117941629E-12</v>
      </c>
      <c r="C124" s="3">
        <v>11.9</v>
      </c>
      <c r="D124" s="2">
        <f>(1+'alpha plot'!$J$7*$B124+'alpha plot'!$J$7*'alpha plot'!$J$8*$B124^2+'alpha plot'!$J$7*'alpha plot'!$J$8*'alpha plot'!$J$9*$B124^3+'alpha plot'!$J$7*'alpha plot'!$J$8*'alpha plot'!$J$9*'alpha plot'!$J$10*$B124^4+'alpha plot'!$J$7*'alpha plot'!$J$8*'alpha plot'!$J$9*'alpha plot'!$J$10*'alpha plot'!$J$11*$B124^5+'alpha plot'!$J$7*'alpha plot'!$J$8*'alpha plot'!$J$9*'alpha plot'!$J$10*'alpha plot'!$J$11*'alpha plot'!$J$12*$B124^6)</f>
        <v>1.0000000000251188</v>
      </c>
      <c r="E124" s="2">
        <f>('alpha plot'!$J$7*'alpha plot'!$J$8*'alpha plot'!$J$9*'alpha plot'!$J$10*'alpha plot'!$J$11*'alpha plot'!$J$12*$B124^6)/$D124</f>
        <v>3.9810717054348698E-82</v>
      </c>
      <c r="F124" s="2">
        <f>('alpha plot'!$J$7*'alpha plot'!$J$8*'alpha plot'!$J$9*'alpha plot'!$J$10*'alpha plot'!$J$11*$B124^5)/$D124</f>
        <v>3.1622776600888754E-70</v>
      </c>
      <c r="G124" s="2">
        <f>('alpha plot'!$J$7*'alpha plot'!$J$8*'alpha plot'!$J$9*'alpha plot'!$J$10*$B124^4)/$D124</f>
        <v>2.5118864314464366E-58</v>
      </c>
      <c r="H124" s="2">
        <f>('alpha plot'!$J$7*'alpha plot'!$J$8*'alpha plot'!$J$9*$B124^3)/$D124</f>
        <v>1.9952623149187299E-46</v>
      </c>
      <c r="I124" s="2">
        <f>('alpha plot'!$J$7*'alpha plot'!$J$8*$B124^2)/$D124</f>
        <v>1.5848931924212836E-34</v>
      </c>
      <c r="J124" s="2">
        <f>('alpha plot'!$J$7*$B124)/$D124</f>
        <v>2.5118864314464772E-11</v>
      </c>
      <c r="K124" s="2">
        <f t="shared" si="14"/>
        <v>0.9999999999748812</v>
      </c>
      <c r="L124" s="1">
        <f t="shared" si="15"/>
        <v>-81.40000000001092</v>
      </c>
      <c r="M124" s="1">
        <f t="shared" si="16"/>
        <v>-69.500000000010914</v>
      </c>
      <c r="N124" s="1">
        <f t="shared" si="17"/>
        <v>-57.600000000010915</v>
      </c>
      <c r="O124" s="1">
        <f t="shared" si="18"/>
        <v>-45.700000000010917</v>
      </c>
      <c r="P124" s="1">
        <f t="shared" si="19"/>
        <v>-33.800000000010911</v>
      </c>
      <c r="Q124" s="1">
        <f t="shared" si="23"/>
        <v>-10.60000000001091</v>
      </c>
      <c r="R124" s="1">
        <f t="shared" si="24"/>
        <v>-1.090895446552107E-11</v>
      </c>
    </row>
    <row r="125" spans="2:18" x14ac:dyDescent="0.25">
      <c r="B125" s="2">
        <f t="shared" si="22"/>
        <v>9.9999999999999998E-13</v>
      </c>
      <c r="C125" s="3">
        <v>12</v>
      </c>
      <c r="D125" s="2">
        <f>(1+'alpha plot'!$J$7*$B125+'alpha plot'!$J$7*'alpha plot'!$J$8*$B125^2+'alpha plot'!$J$7*'alpha plot'!$J$8*'alpha plot'!$J$9*$B125^3+'alpha plot'!$J$7*'alpha plot'!$J$8*'alpha plot'!$J$9*'alpha plot'!$J$10*$B125^4+'alpha plot'!$J$7*'alpha plot'!$J$8*'alpha plot'!$J$9*'alpha plot'!$J$10*'alpha plot'!$J$11*$B125^5+'alpha plot'!$J$7*'alpha plot'!$J$8*'alpha plot'!$J$9*'alpha plot'!$J$10*'alpha plot'!$J$11*'alpha plot'!$J$12*$B125^6)</f>
        <v>1.0000000000199527</v>
      </c>
      <c r="E125" s="2">
        <f>('alpha plot'!$J$7*'alpha plot'!$J$8*'alpha plot'!$J$9*'alpha plot'!$J$10*'alpha plot'!$J$11*'alpha plot'!$J$12*$B125^6)/$D125</f>
        <v>9.9999999998004168E-83</v>
      </c>
      <c r="F125" s="2">
        <f>('alpha plot'!$J$7*'alpha plot'!$J$8*'alpha plot'!$J$9*'alpha plot'!$J$10*'alpha plot'!$J$11*$B125^5)/$D125</f>
        <v>9.9999999998004179E-71</v>
      </c>
      <c r="G125" s="2">
        <f>('alpha plot'!$J$7*'alpha plot'!$J$8*'alpha plot'!$J$9*'alpha plot'!$J$10*$B125^4)/$D125</f>
        <v>9.999999999800418E-59</v>
      </c>
      <c r="H125" s="2">
        <f>('alpha plot'!$J$7*'alpha plot'!$J$8*'alpha plot'!$J$9*$B125^3)/$D125</f>
        <v>9.9999999998004204E-47</v>
      </c>
      <c r="I125" s="2">
        <f>('alpha plot'!$J$7*'alpha plot'!$J$8*$B125^2)/$D125</f>
        <v>9.9999999998004186E-35</v>
      </c>
      <c r="J125" s="2">
        <f>('alpha plot'!$J$7*$B125)/$D125</f>
        <v>1.9952623149290696E-11</v>
      </c>
      <c r="K125" s="2">
        <f t="shared" si="14"/>
        <v>0.99999999998004729</v>
      </c>
      <c r="L125" s="1">
        <f t="shared" si="15"/>
        <v>-82.000000000008669</v>
      </c>
      <c r="M125" s="1">
        <f t="shared" si="16"/>
        <v>-70.000000000008669</v>
      </c>
      <c r="N125" s="1">
        <f t="shared" si="17"/>
        <v>-58.000000000008669</v>
      </c>
      <c r="O125" s="1">
        <f t="shared" si="18"/>
        <v>-46.000000000008669</v>
      </c>
      <c r="P125" s="1">
        <f t="shared" si="19"/>
        <v>-34.000000000008669</v>
      </c>
      <c r="Q125" s="1">
        <f t="shared" si="23"/>
        <v>-10.700000000008664</v>
      </c>
      <c r="R125" s="1">
        <f t="shared" si="24"/>
        <v>-8.6653501817876318E-12</v>
      </c>
    </row>
    <row r="126" spans="2:18" x14ac:dyDescent="0.25">
      <c r="B126" s="2">
        <f t="shared" si="22"/>
        <v>7.9432823472428024E-13</v>
      </c>
      <c r="C126" s="3">
        <v>12.1</v>
      </c>
      <c r="D126" s="2">
        <f>(1+'alpha plot'!$J$7*$B126+'alpha plot'!$J$7*'alpha plot'!$J$8*$B126^2+'alpha plot'!$J$7*'alpha plot'!$J$8*'alpha plot'!$J$9*$B126^3+'alpha plot'!$J$7*'alpha plot'!$J$8*'alpha plot'!$J$9*'alpha plot'!$J$10*$B126^4+'alpha plot'!$J$7*'alpha plot'!$J$8*'alpha plot'!$J$9*'alpha plot'!$J$10*'alpha plot'!$J$11*$B126^5+'alpha plot'!$J$7*'alpha plot'!$J$8*'alpha plot'!$J$9*'alpha plot'!$J$10*'alpha plot'!$J$11*'alpha plot'!$J$12*$B126^6)</f>
        <v>1.0000000000158489</v>
      </c>
      <c r="E126" s="2">
        <f>('alpha plot'!$J$7*'alpha plot'!$J$8*'alpha plot'!$J$9*'alpha plot'!$J$10*'alpha plot'!$J$11*'alpha plot'!$J$12*$B126^6)/$D126</f>
        <v>2.5118864314697324E-83</v>
      </c>
      <c r="F126" s="2">
        <f>('alpha plot'!$J$7*'alpha plot'!$J$8*'alpha plot'!$J$9*'alpha plot'!$J$10*'alpha plot'!$J$11*$B126^5)/$D126</f>
        <v>3.1622776601182187E-71</v>
      </c>
      <c r="G126" s="2">
        <f>('alpha plot'!$J$7*'alpha plot'!$J$8*'alpha plot'!$J$9*'alpha plot'!$J$10*$B126^4)/$D126</f>
        <v>3.981071705471831E-59</v>
      </c>
      <c r="H126" s="2">
        <f>('alpha plot'!$J$7*'alpha plot'!$J$8*'alpha plot'!$J$9*$B126^3)/$D126</f>
        <v>5.0118723361932399E-47</v>
      </c>
      <c r="I126" s="2">
        <f>('alpha plot'!$J$7*'alpha plot'!$J$8*$B126^2)/$D126</f>
        <v>6.3095734447018789E-35</v>
      </c>
      <c r="J126" s="2">
        <f>('alpha plot'!$J$7*$B126)/$D126</f>
        <v>1.5848931924359929E-11</v>
      </c>
      <c r="K126" s="2">
        <f t="shared" si="14"/>
        <v>0.99999999998415112</v>
      </c>
      <c r="L126" s="1">
        <f t="shared" si="15"/>
        <v>-82.600000000006887</v>
      </c>
      <c r="M126" s="1">
        <f t="shared" si="16"/>
        <v>-70.500000000006892</v>
      </c>
      <c r="N126" s="1">
        <f t="shared" si="17"/>
        <v>-58.400000000006891</v>
      </c>
      <c r="O126" s="1">
        <f t="shared" si="18"/>
        <v>-46.300000000006889</v>
      </c>
      <c r="P126" s="1">
        <f t="shared" si="19"/>
        <v>-34.200000000006888</v>
      </c>
      <c r="Q126" s="1">
        <f t="shared" si="23"/>
        <v>-10.800000000006884</v>
      </c>
      <c r="R126" s="1">
        <f t="shared" si="24"/>
        <v>-6.8830801580719417E-12</v>
      </c>
    </row>
    <row r="127" spans="2:18" x14ac:dyDescent="0.25">
      <c r="B127" s="2">
        <f t="shared" si="22"/>
        <v>6.3095734448019283E-13</v>
      </c>
      <c r="C127" s="3">
        <v>12.2</v>
      </c>
      <c r="D127" s="2">
        <f>(1+'alpha plot'!$J$7*$B127+'alpha plot'!$J$7*'alpha plot'!$J$8*$B127^2+'alpha plot'!$J$7*'alpha plot'!$J$8*'alpha plot'!$J$9*$B127^3+'alpha plot'!$J$7*'alpha plot'!$J$8*'alpha plot'!$J$9*'alpha plot'!$J$10*$B127^4+'alpha plot'!$J$7*'alpha plot'!$J$8*'alpha plot'!$J$9*'alpha plot'!$J$10*'alpha plot'!$J$11*$B127^5+'alpha plot'!$J$7*'alpha plot'!$J$8*'alpha plot'!$J$9*'alpha plot'!$J$10*'alpha plot'!$J$11*'alpha plot'!$J$12*$B127^6)</f>
        <v>1.0000000000125893</v>
      </c>
      <c r="E127" s="2">
        <f>('alpha plot'!$J$7*'alpha plot'!$J$8*'alpha plot'!$J$9*'alpha plot'!$J$10*'alpha plot'!$J$11*'alpha plot'!$J$12*$B127^6)/$D127</f>
        <v>6.3095734447224399E-84</v>
      </c>
      <c r="F127" s="2">
        <f>('alpha plot'!$J$7*'alpha plot'!$J$8*'alpha plot'!$J$9*'alpha plot'!$J$10*'alpha plot'!$J$11*$B127^5)/$D127</f>
        <v>9.9999999998740207E-72</v>
      </c>
      <c r="G127" s="2">
        <f>('alpha plot'!$J$7*'alpha plot'!$J$8*'alpha plot'!$J$9*'alpha plot'!$J$10*$B127^4)/$D127</f>
        <v>1.5848931924411481E-59</v>
      </c>
      <c r="H127" s="2">
        <f>('alpha plot'!$J$7*'alpha plot'!$J$8*'alpha plot'!$J$9*$B127^3)/$D127</f>
        <v>2.5118864314779388E-47</v>
      </c>
      <c r="I127" s="2">
        <f>('alpha plot'!$J$7*'alpha plot'!$J$8*$B127^2)/$D127</f>
        <v>3.9810717054848275E-35</v>
      </c>
      <c r="J127" s="2">
        <f>('alpha plot'!$J$7*$B127)/$D127</f>
        <v>1.2589254117783181E-11</v>
      </c>
      <c r="K127" s="2">
        <f t="shared" si="14"/>
        <v>0.99999999998741074</v>
      </c>
      <c r="L127" s="1">
        <f t="shared" si="15"/>
        <v>-83.200000000005474</v>
      </c>
      <c r="M127" s="1">
        <f t="shared" si="16"/>
        <v>-71.000000000005471</v>
      </c>
      <c r="N127" s="1">
        <f t="shared" si="17"/>
        <v>-58.800000000005468</v>
      </c>
      <c r="O127" s="1">
        <f t="shared" si="18"/>
        <v>-46.600000000005473</v>
      </c>
      <c r="P127" s="1">
        <f t="shared" si="19"/>
        <v>-34.40000000000547</v>
      </c>
      <c r="Q127" s="1">
        <f t="shared" si="23"/>
        <v>-10.900000000005468</v>
      </c>
      <c r="R127" s="1">
        <f t="shared" si="24"/>
        <v>-5.4674474371515876E-12</v>
      </c>
    </row>
    <row r="128" spans="2:18" x14ac:dyDescent="0.25">
      <c r="B128" s="2">
        <f t="shared" si="22"/>
        <v>5.0118723362727066E-13</v>
      </c>
      <c r="C128" s="3">
        <v>12.3</v>
      </c>
      <c r="D128" s="2">
        <f>(1+'alpha plot'!$J$7*$B128+'alpha plot'!$J$7*'alpha plot'!$J$8*$B128^2+'alpha plot'!$J$7*'alpha plot'!$J$8*'alpha plot'!$J$9*$B128^3+'alpha plot'!$J$7*'alpha plot'!$J$8*'alpha plot'!$J$9*'alpha plot'!$J$10*$B128^4+'alpha plot'!$J$7*'alpha plot'!$J$8*'alpha plot'!$J$9*'alpha plot'!$J$10*'alpha plot'!$J$11*$B128^5+'alpha plot'!$J$7*'alpha plot'!$J$8*'alpha plot'!$J$9*'alpha plot'!$J$10*'alpha plot'!$J$11*'alpha plot'!$J$12*$B128^6)</f>
        <v>1.00000000001</v>
      </c>
      <c r="E128" s="2">
        <f>('alpha plot'!$J$7*'alpha plot'!$J$8*'alpha plot'!$J$9*'alpha plot'!$J$10*'alpha plot'!$J$11*'alpha plot'!$J$12*$B128^6)/$D128</f>
        <v>1.5848931924452257E-84</v>
      </c>
      <c r="F128" s="2">
        <f>('alpha plot'!$J$7*'alpha plot'!$J$8*'alpha plot'!$J$9*'alpha plot'!$J$10*'alpha plot'!$J$11*$B128^5)/$D128</f>
        <v>3.162277660136689E-72</v>
      </c>
      <c r="G128" s="2">
        <f>('alpha plot'!$J$7*'alpha plot'!$J$8*'alpha plot'!$J$9*'alpha plot'!$J$10*$B128^4)/$D128</f>
        <v>6.3095734447387229E-60</v>
      </c>
      <c r="H128" s="2">
        <f>('alpha plot'!$J$7*'alpha plot'!$J$8*'alpha plot'!$J$9*$B128^3)/$D128</f>
        <v>1.2589254117815592E-47</v>
      </c>
      <c r="I128" s="2">
        <f>('alpha plot'!$J$7*'alpha plot'!$J$8*$B128^2)/$D128</f>
        <v>2.5118864314844322E-35</v>
      </c>
      <c r="J128" s="2">
        <f>('alpha plot'!$J$7*$B128)/$D128</f>
        <v>9.9999999998999719E-12</v>
      </c>
      <c r="K128" s="2">
        <f t="shared" si="14"/>
        <v>0.99999999999</v>
      </c>
      <c r="L128" s="1">
        <f t="shared" si="15"/>
        <v>-83.80000000000436</v>
      </c>
      <c r="M128" s="1">
        <f t="shared" si="16"/>
        <v>-71.500000000004349</v>
      </c>
      <c r="N128" s="1">
        <f t="shared" si="17"/>
        <v>-59.200000000004351</v>
      </c>
      <c r="O128" s="1">
        <f t="shared" si="18"/>
        <v>-46.900000000004347</v>
      </c>
      <c r="P128" s="1">
        <f t="shared" si="19"/>
        <v>-34.60000000000435</v>
      </c>
      <c r="Q128" s="1">
        <f t="shared" si="23"/>
        <v>-11.000000000004345</v>
      </c>
      <c r="R128" s="1">
        <f t="shared" si="24"/>
        <v>-4.3429451783910982E-12</v>
      </c>
    </row>
    <row r="129" spans="2:18" x14ac:dyDescent="0.25">
      <c r="B129" s="2">
        <f t="shared" si="22"/>
        <v>3.9810717055349631E-13</v>
      </c>
      <c r="C129" s="3">
        <v>12.4</v>
      </c>
      <c r="D129" s="2">
        <f>(1+'alpha plot'!$J$7*$B129+'alpha plot'!$J$7*'alpha plot'!$J$8*$B129^2+'alpha plot'!$J$7*'alpha plot'!$J$8*'alpha plot'!$J$9*$B129^3+'alpha plot'!$J$7*'alpha plot'!$J$8*'alpha plot'!$J$9*'alpha plot'!$J$10*$B129^4+'alpha plot'!$J$7*'alpha plot'!$J$8*'alpha plot'!$J$9*'alpha plot'!$J$10*'alpha plot'!$J$11*$B129^5+'alpha plot'!$J$7*'alpha plot'!$J$8*'alpha plot'!$J$9*'alpha plot'!$J$10*'alpha plot'!$J$11*'alpha plot'!$J$12*$B129^6)</f>
        <v>1.0000000000079432</v>
      </c>
      <c r="E129" s="2">
        <f>('alpha plot'!$J$7*'alpha plot'!$J$8*'alpha plot'!$J$9*'alpha plot'!$J$10*'alpha plot'!$J$11*'alpha plot'!$J$12*$B129^6)/$D129</f>
        <v>3.981071705503274E-85</v>
      </c>
      <c r="F129" s="2">
        <f>('alpha plot'!$J$7*'alpha plot'!$J$8*'alpha plot'!$J$9*'alpha plot'!$J$10*'alpha plot'!$J$11*$B129^5)/$D129</f>
        <v>9.9999999999203998E-73</v>
      </c>
      <c r="G129" s="2">
        <f>('alpha plot'!$J$7*'alpha plot'!$J$8*'alpha plot'!$J$9*'alpha plot'!$J$10*$B129^4)/$D129</f>
        <v>2.5118864314895911E-60</v>
      </c>
      <c r="H129" s="2">
        <f>('alpha plot'!$J$7*'alpha plot'!$J$8*'alpha plot'!$J$9*$B129^3)/$D129</f>
        <v>6.309573444751737E-48</v>
      </c>
      <c r="I129" s="2">
        <f>('alpha plot'!$J$7*'alpha plot'!$J$8*$B129^2)/$D129</f>
        <v>1.5848931924485084E-35</v>
      </c>
      <c r="J129" s="2">
        <f>('alpha plot'!$J$7*$B129)/$D129</f>
        <v>7.9432823471797053E-12</v>
      </c>
      <c r="K129" s="2">
        <f t="shared" si="14"/>
        <v>0.9999999999920568</v>
      </c>
      <c r="L129" s="1">
        <f t="shared" si="15"/>
        <v>-84.400000000003459</v>
      </c>
      <c r="M129" s="1">
        <f t="shared" si="16"/>
        <v>-72.000000000003453</v>
      </c>
      <c r="N129" s="1">
        <f t="shared" si="17"/>
        <v>-59.600000000003455</v>
      </c>
      <c r="O129" s="1">
        <f t="shared" si="18"/>
        <v>-47.200000000003456</v>
      </c>
      <c r="P129" s="1">
        <f t="shared" si="19"/>
        <v>-34.800000000003458</v>
      </c>
      <c r="Q129" s="1">
        <f t="shared" si="23"/>
        <v>-11.100000000003451</v>
      </c>
      <c r="R129" s="1">
        <f t="shared" si="24"/>
        <v>-3.4496886461147747E-12</v>
      </c>
    </row>
    <row r="130" spans="2:18" x14ac:dyDescent="0.25">
      <c r="B130" s="2">
        <f t="shared" si="22"/>
        <v>3.1622776601683746E-13</v>
      </c>
      <c r="C130" s="3">
        <v>12.5</v>
      </c>
      <c r="D130" s="2">
        <f>(1+'alpha plot'!$J$7*$B130+'alpha plot'!$J$7*'alpha plot'!$J$8*$B130^2+'alpha plot'!$J$7*'alpha plot'!$J$8*'alpha plot'!$J$9*$B130^3+'alpha plot'!$J$7*'alpha plot'!$J$8*'alpha plot'!$J$9*'alpha plot'!$J$10*$B130^4+'alpha plot'!$J$7*'alpha plot'!$J$8*'alpha plot'!$J$9*'alpha plot'!$J$10*'alpha plot'!$J$11*$B130^5+'alpha plot'!$J$7*'alpha plot'!$J$8*'alpha plot'!$J$9*'alpha plot'!$J$10*'alpha plot'!$J$11*'alpha plot'!$J$12*$B130^6)</f>
        <v>1.0000000000063096</v>
      </c>
      <c r="E130" s="2">
        <f>('alpha plot'!$J$7*'alpha plot'!$J$8*'alpha plot'!$J$9*'alpha plot'!$J$10*'alpha plot'!$J$11*'alpha plot'!$J$12*$B130^6)/$D130</f>
        <v>9.9999999999367626E-86</v>
      </c>
      <c r="F130" s="2">
        <f>('alpha plot'!$J$7*'alpha plot'!$J$8*'alpha plot'!$J$9*'alpha plot'!$J$10*'alpha plot'!$J$11*$B130^5)/$D130</f>
        <v>3.1622776601483862E-73</v>
      </c>
      <c r="G130" s="2">
        <f>('alpha plot'!$J$7*'alpha plot'!$J$8*'alpha plot'!$J$9*'alpha plot'!$J$10*$B130^4)/$D130</f>
        <v>9.9999999999367912E-61</v>
      </c>
      <c r="H130" s="2">
        <f>('alpha plot'!$J$7*'alpha plot'!$J$8*'alpha plot'!$J$9*$B130^3)/$D130</f>
        <v>3.1622776601483962E-48</v>
      </c>
      <c r="I130" s="2">
        <f>('alpha plot'!$J$7*'alpha plot'!$J$8*$B130^2)/$D130</f>
        <v>9.9999999999368226E-36</v>
      </c>
      <c r="J130" s="2">
        <f>('alpha plot'!$J$7*$B130)/$D130</f>
        <v>6.3095734447621144E-12</v>
      </c>
      <c r="K130" s="2">
        <f t="shared" si="14"/>
        <v>0.99999999999369038</v>
      </c>
      <c r="L130" s="1">
        <f t="shared" si="15"/>
        <v>-85.000000000002743</v>
      </c>
      <c r="M130" s="1">
        <f t="shared" si="16"/>
        <v>-72.500000000002743</v>
      </c>
      <c r="N130" s="1">
        <f t="shared" si="17"/>
        <v>-60.000000000002743</v>
      </c>
      <c r="O130" s="1">
        <f t="shared" si="18"/>
        <v>-47.500000000002743</v>
      </c>
      <c r="P130" s="1">
        <f t="shared" si="19"/>
        <v>-35.000000000002743</v>
      </c>
      <c r="Q130" s="1">
        <f t="shared" si="23"/>
        <v>-11.20000000000274</v>
      </c>
      <c r="R130" s="1">
        <f t="shared" si="24"/>
        <v>-2.7402329289664655E-12</v>
      </c>
    </row>
    <row r="131" spans="2:18" x14ac:dyDescent="0.25">
      <c r="B131" s="2">
        <f t="shared" si="22"/>
        <v>2.511886431509579E-13</v>
      </c>
      <c r="C131" s="3">
        <v>12.6</v>
      </c>
      <c r="D131" s="2">
        <f>(1+'alpha plot'!$J$7*$B131+'alpha plot'!$J$7*'alpha plot'!$J$8*$B131^2+'alpha plot'!$J$7*'alpha plot'!$J$8*'alpha plot'!$J$9*$B131^3+'alpha plot'!$J$7*'alpha plot'!$J$8*'alpha plot'!$J$9*'alpha plot'!$J$10*$B131^4+'alpha plot'!$J$7*'alpha plot'!$J$8*'alpha plot'!$J$9*'alpha plot'!$J$10*'alpha plot'!$J$11*$B131^5+'alpha plot'!$J$7*'alpha plot'!$J$8*'alpha plot'!$J$9*'alpha plot'!$J$10*'alpha plot'!$J$11*'alpha plot'!$J$12*$B131^6)</f>
        <v>1.0000000000050118</v>
      </c>
      <c r="E131" s="2">
        <f>('alpha plot'!$J$7*'alpha plot'!$J$8*'alpha plot'!$J$9*'alpha plot'!$J$10*'alpha plot'!$J$11*'alpha plot'!$J$12*$B131^6)/$D131</f>
        <v>2.511886431496971E-86</v>
      </c>
      <c r="F131" s="2">
        <f>('alpha plot'!$J$7*'alpha plot'!$J$8*'alpha plot'!$J$9*'alpha plot'!$J$10*'alpha plot'!$J$11*$B131^5)/$D131</f>
        <v>9.9999999999498047E-74</v>
      </c>
      <c r="G131" s="2">
        <f>('alpha plot'!$J$7*'alpha plot'!$J$8*'alpha plot'!$J$9*'alpha plot'!$J$10*$B131^4)/$D131</f>
        <v>3.9810717055149915E-61</v>
      </c>
      <c r="H131" s="2">
        <f>('alpha plot'!$J$7*'alpha plot'!$J$8*'alpha plot'!$J$9*$B131^3)/$D131</f>
        <v>1.5848931924531597E-48</v>
      </c>
      <c r="I131" s="2">
        <f>('alpha plot'!$J$7*'alpha plot'!$J$8*$B131^2)/$D131</f>
        <v>6.309573444770272E-36</v>
      </c>
      <c r="J131" s="2">
        <f>('alpha plot'!$J$7*$B131)/$D131</f>
        <v>5.0118723362476044E-12</v>
      </c>
      <c r="K131" s="2">
        <f t="shared" si="14"/>
        <v>0.99999999999498823</v>
      </c>
      <c r="L131" s="1">
        <f t="shared" si="15"/>
        <v>-85.600000000002183</v>
      </c>
      <c r="M131" s="1">
        <f t="shared" si="16"/>
        <v>-73.000000000002174</v>
      </c>
      <c r="N131" s="1">
        <f t="shared" si="17"/>
        <v>-60.40000000000218</v>
      </c>
      <c r="O131" s="1">
        <f t="shared" si="18"/>
        <v>-47.800000000002179</v>
      </c>
      <c r="P131" s="1">
        <f t="shared" si="19"/>
        <v>-35.200000000002177</v>
      </c>
      <c r="Q131" s="1">
        <f t="shared" si="23"/>
        <v>-11.300000000002177</v>
      </c>
      <c r="R131" s="1">
        <f t="shared" si="24"/>
        <v>-2.1765835247628787E-12</v>
      </c>
    </row>
    <row r="132" spans="2:18" x14ac:dyDescent="0.25">
      <c r="B132" s="2">
        <f t="shared" si="22"/>
        <v>1.9952623149688807E-13</v>
      </c>
      <c r="C132" s="3">
        <v>12.7</v>
      </c>
      <c r="D132" s="2">
        <f>(1+'alpha plot'!$J$7*$B132+'alpha plot'!$J$7*'alpha plot'!$J$8*$B132^2+'alpha plot'!$J$7*'alpha plot'!$J$8*'alpha plot'!$J$9*$B132^3+'alpha plot'!$J$7*'alpha plot'!$J$8*'alpha plot'!$J$9*'alpha plot'!$J$10*$B132^4+'alpha plot'!$J$7*'alpha plot'!$J$8*'alpha plot'!$J$9*'alpha plot'!$J$10*'alpha plot'!$J$11*$B132^5+'alpha plot'!$J$7*'alpha plot'!$J$8*'alpha plot'!$J$9*'alpha plot'!$J$10*'alpha plot'!$J$11*'alpha plot'!$J$12*$B132^6)</f>
        <v>1.000000000003981</v>
      </c>
      <c r="E132" s="2">
        <f>('alpha plot'!$J$7*'alpha plot'!$J$8*'alpha plot'!$J$9*'alpha plot'!$J$10*'alpha plot'!$J$11*'alpha plot'!$J$12*$B132^6)/$D132</f>
        <v>6.3095734447768018E-87</v>
      </c>
      <c r="F132" s="2">
        <f>('alpha plot'!$J$7*'alpha plot'!$J$8*'alpha plot'!$J$9*'alpha plot'!$J$10*'alpha plot'!$J$11*$B132^5)/$D132</f>
        <v>3.1622776601557822E-74</v>
      </c>
      <c r="G132" s="2">
        <f>('alpha plot'!$J$7*'alpha plot'!$J$8*'alpha plot'!$J$9*'alpha plot'!$J$10*$B132^4)/$D132</f>
        <v>1.584893192454799E-61</v>
      </c>
      <c r="H132" s="2">
        <f>('alpha plot'!$J$7*'alpha plot'!$J$8*'alpha plot'!$J$9*$B132^3)/$D132</f>
        <v>7.9432823472111644E-49</v>
      </c>
      <c r="I132" s="2">
        <f>('alpha plot'!$J$7*'alpha plot'!$J$8*$B132^2)/$D132</f>
        <v>3.9810717055191071E-36</v>
      </c>
      <c r="J132" s="2">
        <f>('alpha plot'!$J$7*$B132)/$D132</f>
        <v>3.9810717055191279E-12</v>
      </c>
      <c r="K132" s="2">
        <f t="shared" si="14"/>
        <v>0.99999999999601896</v>
      </c>
      <c r="L132" s="1">
        <f t="shared" si="15"/>
        <v>-86.200000000001737</v>
      </c>
      <c r="M132" s="1">
        <f t="shared" si="16"/>
        <v>-73.500000000001734</v>
      </c>
      <c r="N132" s="1">
        <f t="shared" si="17"/>
        <v>-60.800000000001731</v>
      </c>
      <c r="O132" s="1">
        <f t="shared" si="18"/>
        <v>-48.100000000001728</v>
      </c>
      <c r="P132" s="1">
        <f t="shared" si="19"/>
        <v>-35.400000000001732</v>
      </c>
      <c r="Q132" s="1">
        <f t="shared" si="23"/>
        <v>-11.400000000001729</v>
      </c>
      <c r="R132" s="1">
        <f t="shared" si="24"/>
        <v>-1.7289427147868299E-12</v>
      </c>
    </row>
    <row r="133" spans="2:18" x14ac:dyDescent="0.25">
      <c r="B133" s="2">
        <f t="shared" si="22"/>
        <v>1.5848931924611046E-13</v>
      </c>
      <c r="C133" s="3">
        <v>12.8</v>
      </c>
      <c r="D133" s="2">
        <f>(1+'alpha plot'!$J$7*$B133+'alpha plot'!$J$7*'alpha plot'!$J$8*$B133^2+'alpha plot'!$J$7*'alpha plot'!$J$8*'alpha plot'!$J$9*$B133^3+'alpha plot'!$J$7*'alpha plot'!$J$8*'alpha plot'!$J$9*'alpha plot'!$J$10*$B133^4+'alpha plot'!$J$7*'alpha plot'!$J$8*'alpha plot'!$J$9*'alpha plot'!$J$10*'alpha plot'!$J$11*$B133^5+'alpha plot'!$J$7*'alpha plot'!$J$8*'alpha plot'!$J$9*'alpha plot'!$J$10*'alpha plot'!$J$11*'alpha plot'!$J$12*$B133^6)</f>
        <v>1.0000000000031624</v>
      </c>
      <c r="E133" s="2">
        <f>('alpha plot'!$J$7*'alpha plot'!$J$8*'alpha plot'!$J$9*'alpha plot'!$J$10*'alpha plot'!$J$11*'alpha plot'!$J$12*$B133^6)/$D133</f>
        <v>1.5848931924560396E-87</v>
      </c>
      <c r="F133" s="2">
        <f>('alpha plot'!$J$7*'alpha plot'!$J$8*'alpha plot'!$J$9*'alpha plot'!$J$10*'alpha plot'!$J$11*$B133^5)/$D133</f>
        <v>9.9999999999680414E-75</v>
      </c>
      <c r="G133" s="2">
        <f>('alpha plot'!$J$7*'alpha plot'!$J$8*'alpha plot'!$J$9*'alpha plot'!$J$10*$B133^4)/$D133</f>
        <v>6.309573444781804E-62</v>
      </c>
      <c r="H133" s="2">
        <f>('alpha plot'!$J$7*'alpha plot'!$J$8*'alpha plot'!$J$9*$B133^3)/$D133</f>
        <v>3.9810717055222948E-49</v>
      </c>
      <c r="I133" s="2">
        <f>('alpha plot'!$J$7*'alpha plot'!$J$8*$B133^2)/$D133</f>
        <v>2.5118864315015952E-36</v>
      </c>
      <c r="J133" s="2">
        <f>('alpha plot'!$J$7*$B133)/$D133</f>
        <v>3.1622776601583628E-12</v>
      </c>
      <c r="K133" s="2">
        <f t="shared" si="14"/>
        <v>0.99999999999683764</v>
      </c>
      <c r="L133" s="1">
        <f t="shared" si="15"/>
        <v>-86.80000000000139</v>
      </c>
      <c r="M133" s="1">
        <f t="shared" si="16"/>
        <v>-74.000000000001393</v>
      </c>
      <c r="N133" s="1">
        <f t="shared" si="17"/>
        <v>-61.200000000001388</v>
      </c>
      <c r="O133" s="1">
        <f t="shared" si="18"/>
        <v>-48.400000000001384</v>
      </c>
      <c r="P133" s="1">
        <f t="shared" si="19"/>
        <v>-35.60000000000138</v>
      </c>
      <c r="Q133" s="1">
        <f t="shared" si="23"/>
        <v>-11.500000000001375</v>
      </c>
      <c r="R133" s="1">
        <f t="shared" si="24"/>
        <v>-1.3733951778673631E-12</v>
      </c>
    </row>
    <row r="134" spans="2:18" x14ac:dyDescent="0.25">
      <c r="B134" s="2">
        <f t="shared" ref="B134:B145" si="25">10^(-C134)</f>
        <v>1.2589254117941612E-13</v>
      </c>
      <c r="C134" s="3">
        <v>12.9</v>
      </c>
      <c r="D134" s="2">
        <f>(1+'alpha plot'!$J$7*$B134+'alpha plot'!$J$7*'alpha plot'!$J$8*$B134^2+'alpha plot'!$J$7*'alpha plot'!$J$8*'alpha plot'!$J$9*$B134^3+'alpha plot'!$J$7*'alpha plot'!$J$8*'alpha plot'!$J$9*'alpha plot'!$J$10*$B134^4+'alpha plot'!$J$7*'alpha plot'!$J$8*'alpha plot'!$J$9*'alpha plot'!$J$10*'alpha plot'!$J$11*$B134^5+'alpha plot'!$J$7*'alpha plot'!$J$8*'alpha plot'!$J$9*'alpha plot'!$J$10*'alpha plot'!$J$11*'alpha plot'!$J$12*$B134^6)</f>
        <v>1.000000000002512</v>
      </c>
      <c r="E134" s="2">
        <f>('alpha plot'!$J$7*'alpha plot'!$J$8*'alpha plot'!$J$9*'alpha plot'!$J$10*'alpha plot'!$J$11*'alpha plot'!$J$12*$B134^6)/$D134</f>
        <v>3.9810717055248371E-88</v>
      </c>
      <c r="F134" s="2">
        <f>('alpha plot'!$J$7*'alpha plot'!$J$8*'alpha plot'!$J$9*'alpha plot'!$J$10*'alpha plot'!$J$11*$B134^5)/$D134</f>
        <v>3.1622776601603442E-75</v>
      </c>
      <c r="G134" s="2">
        <f>('alpha plot'!$J$7*'alpha plot'!$J$8*'alpha plot'!$J$9*'alpha plot'!$J$10*$B134^4)/$D134</f>
        <v>2.5118864315032089E-62</v>
      </c>
      <c r="H134" s="2">
        <f>('alpha plot'!$J$7*'alpha plot'!$J$8*'alpha plot'!$J$9*$B134^3)/$D134</f>
        <v>1.9952623149638285E-49</v>
      </c>
      <c r="I134" s="2">
        <f>('alpha plot'!$J$7*'alpha plot'!$J$8*$B134^2)/$D134</f>
        <v>1.5848931924571089E-36</v>
      </c>
      <c r="J134" s="2">
        <f>('alpha plot'!$J$7*$B134)/$D134</f>
        <v>2.5118864315032597E-12</v>
      </c>
      <c r="K134" s="2">
        <f t="shared" ref="K134:K145" si="26">1/$D134</f>
        <v>0.99999999999748801</v>
      </c>
      <c r="L134" s="1">
        <f t="shared" ref="L134:L145" si="27">LOG(E134)</f>
        <v>-87.4000000000011</v>
      </c>
      <c r="M134" s="1">
        <f t="shared" ref="M134:M145" si="28">LOG(F134)</f>
        <v>-74.500000000001108</v>
      </c>
      <c r="N134" s="1">
        <f t="shared" ref="N134:N145" si="29">LOG(G134)</f>
        <v>-61.600000000001103</v>
      </c>
      <c r="O134" s="1">
        <f t="shared" ref="O134:O145" si="30">LOG(H134)</f>
        <v>-48.700000000001097</v>
      </c>
      <c r="P134" s="1">
        <f t="shared" ref="P134:P145" si="31">LOG(I134)</f>
        <v>-35.800000000001098</v>
      </c>
      <c r="Q134" s="1">
        <f t="shared" ref="Q134:Q145" si="32">LOG(J134)</f>
        <v>-11.600000000001092</v>
      </c>
      <c r="R134" s="1">
        <f t="shared" ref="R134:R145" si="33">LOG(K134)</f>
        <v>-1.0909436629131039E-12</v>
      </c>
    </row>
    <row r="135" spans="2:18" x14ac:dyDescent="0.25">
      <c r="B135" s="2">
        <f t="shared" si="25"/>
        <v>1E-13</v>
      </c>
      <c r="C135" s="3">
        <v>13</v>
      </c>
      <c r="D135" s="2">
        <f>(1+'alpha plot'!$J$7*$B135+'alpha plot'!$J$7*'alpha plot'!$J$8*$B135^2+'alpha plot'!$J$7*'alpha plot'!$J$8*'alpha plot'!$J$9*$B135^3+'alpha plot'!$J$7*'alpha plot'!$J$8*'alpha plot'!$J$9*'alpha plot'!$J$10*$B135^4+'alpha plot'!$J$7*'alpha plot'!$J$8*'alpha plot'!$J$9*'alpha plot'!$J$10*'alpha plot'!$J$11*$B135^5+'alpha plot'!$J$7*'alpha plot'!$J$8*'alpha plot'!$J$9*'alpha plot'!$J$10*'alpha plot'!$J$11*'alpha plot'!$J$12*$B135^6)</f>
        <v>1.0000000000019953</v>
      </c>
      <c r="E135" s="2">
        <f>('alpha plot'!$J$7*'alpha plot'!$J$8*'alpha plot'!$J$9*'alpha plot'!$J$10*'alpha plot'!$J$11*'alpha plot'!$J$12*$B135^6)/$D135</f>
        <v>9.9999999999799943E-89</v>
      </c>
      <c r="F135" s="2">
        <f>('alpha plot'!$J$7*'alpha plot'!$J$8*'alpha plot'!$J$9*'alpha plot'!$J$10*'alpha plot'!$J$11*$B135^5)/$D135</f>
        <v>9.9999999999799962E-76</v>
      </c>
      <c r="G135" s="2">
        <f>('alpha plot'!$J$7*'alpha plot'!$J$8*'alpha plot'!$J$9*'alpha plot'!$J$10*$B135^4)/$D135</f>
        <v>9.9999999999799926E-63</v>
      </c>
      <c r="H135" s="2">
        <f>('alpha plot'!$J$7*'alpha plot'!$J$8*'alpha plot'!$J$9*$B135^3)/$D135</f>
        <v>9.999999999979996E-50</v>
      </c>
      <c r="I135" s="2">
        <f>('alpha plot'!$J$7*'alpha plot'!$J$8*$B135^2)/$D135</f>
        <v>9.9999999999799954E-37</v>
      </c>
      <c r="J135" s="2">
        <f>('alpha plot'!$J$7*$B135)/$D135</f>
        <v>1.9952623149648991E-12</v>
      </c>
      <c r="K135" s="2">
        <f t="shared" si="26"/>
        <v>0.99999999999800471</v>
      </c>
      <c r="L135" s="1">
        <f t="shared" si="27"/>
        <v>-88.000000000000867</v>
      </c>
      <c r="M135" s="1">
        <f t="shared" si="28"/>
        <v>-75.000000000000867</v>
      </c>
      <c r="N135" s="1">
        <f t="shared" si="29"/>
        <v>-62.000000000000867</v>
      </c>
      <c r="O135" s="1">
        <f t="shared" si="30"/>
        <v>-49.000000000000867</v>
      </c>
      <c r="P135" s="1">
        <f t="shared" si="31"/>
        <v>-36.000000000000867</v>
      </c>
      <c r="Q135" s="1">
        <f t="shared" si="32"/>
        <v>-11.700000000000866</v>
      </c>
      <c r="R135" s="1">
        <f t="shared" si="33"/>
        <v>-8.6654466144564827E-13</v>
      </c>
    </row>
    <row r="136" spans="2:18" x14ac:dyDescent="0.25">
      <c r="B136" s="2">
        <f t="shared" si="25"/>
        <v>7.9432823472427931E-14</v>
      </c>
      <c r="C136" s="3">
        <v>13.1</v>
      </c>
      <c r="D136" s="2">
        <f>(1+'alpha plot'!$J$7*$B136+'alpha plot'!$J$7*'alpha plot'!$J$8*$B136^2+'alpha plot'!$J$7*'alpha plot'!$J$8*'alpha plot'!$J$9*$B136^3+'alpha plot'!$J$7*'alpha plot'!$J$8*'alpha plot'!$J$9*'alpha plot'!$J$10*$B136^4+'alpha plot'!$J$7*'alpha plot'!$J$8*'alpha plot'!$J$9*'alpha plot'!$J$10*'alpha plot'!$J$11*$B136^5+'alpha plot'!$J$7*'alpha plot'!$J$8*'alpha plot'!$J$9*'alpha plot'!$J$10*'alpha plot'!$J$11*'alpha plot'!$J$12*$B136^6)</f>
        <v>1.000000000001585</v>
      </c>
      <c r="E136" s="2">
        <f>('alpha plot'!$J$7*'alpha plot'!$J$8*'alpha plot'!$J$9*'alpha plot'!$J$10*'alpha plot'!$J$11*'alpha plot'!$J$12*$B136^6)/$D136</f>
        <v>2.5118864315055437E-89</v>
      </c>
      <c r="F136" s="2">
        <f>('alpha plot'!$J$7*'alpha plot'!$J$8*'alpha plot'!$J$9*'alpha plot'!$J$10*'alpha plot'!$J$11*$B136^5)/$D136</f>
        <v>3.1622776601633064E-76</v>
      </c>
      <c r="G136" s="2">
        <f>('alpha plot'!$J$7*'alpha plot'!$J$8*'alpha plot'!$J$9*'alpha plot'!$J$10*$B136^4)/$D136</f>
        <v>3.9810717055285974E-63</v>
      </c>
      <c r="H136" s="2">
        <f>('alpha plot'!$J$7*'alpha plot'!$J$8*'alpha plot'!$J$9*$B136^3)/$D136</f>
        <v>5.0118723362647113E-50</v>
      </c>
      <c r="I136" s="2">
        <f>('alpha plot'!$J$7*'alpha plot'!$J$8*$B136^2)/$D136</f>
        <v>6.3095734447918638E-37</v>
      </c>
      <c r="J136" s="2">
        <f>('alpha plot'!$J$7*$B136)/$D136</f>
        <v>1.5848931924585977E-12</v>
      </c>
      <c r="K136" s="2">
        <f t="shared" si="26"/>
        <v>0.99999999999841505</v>
      </c>
      <c r="L136" s="1">
        <f t="shared" si="27"/>
        <v>-88.600000000000705</v>
      </c>
      <c r="M136" s="1">
        <f t="shared" si="28"/>
        <v>-75.500000000000696</v>
      </c>
      <c r="N136" s="1">
        <f t="shared" si="29"/>
        <v>-62.400000000000695</v>
      </c>
      <c r="O136" s="1">
        <f t="shared" si="30"/>
        <v>-49.300000000000693</v>
      </c>
      <c r="P136" s="1">
        <f t="shared" si="31"/>
        <v>-36.200000000000692</v>
      </c>
      <c r="Q136" s="1">
        <f t="shared" si="32"/>
        <v>-11.80000000000069</v>
      </c>
      <c r="R136" s="1">
        <f t="shared" si="33"/>
        <v>-6.8833694562628183E-13</v>
      </c>
    </row>
    <row r="137" spans="2:18" x14ac:dyDescent="0.25">
      <c r="B137" s="2">
        <f t="shared" si="25"/>
        <v>6.3095734448019215E-14</v>
      </c>
      <c r="C137" s="3">
        <v>13.2</v>
      </c>
      <c r="D137" s="2">
        <f>(1+'alpha plot'!$J$7*$B137+'alpha plot'!$J$7*'alpha plot'!$J$8*$B137^2+'alpha plot'!$J$7*'alpha plot'!$J$8*'alpha plot'!$J$9*$B137^3+'alpha plot'!$J$7*'alpha plot'!$J$8*'alpha plot'!$J$9*'alpha plot'!$J$10*$B137^4+'alpha plot'!$J$7*'alpha plot'!$J$8*'alpha plot'!$J$9*'alpha plot'!$J$10*'alpha plot'!$J$11*$B137^5+'alpha plot'!$J$7*'alpha plot'!$J$8*'alpha plot'!$J$9*'alpha plot'!$J$10*'alpha plot'!$J$11*'alpha plot'!$J$12*$B137^6)</f>
        <v>1.000000000001259</v>
      </c>
      <c r="E137" s="2">
        <f>('alpha plot'!$J$7*'alpha plot'!$J$8*'alpha plot'!$J$9*'alpha plot'!$J$10*'alpha plot'!$J$11*'alpha plot'!$J$12*$B137^6)/$D137</f>
        <v>6.3095734447938906E-90</v>
      </c>
      <c r="F137" s="2">
        <f>('alpha plot'!$J$7*'alpha plot'!$J$8*'alpha plot'!$J$9*'alpha plot'!$J$10*'alpha plot'!$J$11*$B137^5)/$D137</f>
        <v>9.9999999999872694E-77</v>
      </c>
      <c r="G137" s="2">
        <f>('alpha plot'!$J$7*'alpha plot'!$J$8*'alpha plot'!$J$9*'alpha plot'!$J$10*$B137^4)/$D137</f>
        <v>1.5848931924590987E-63</v>
      </c>
      <c r="H137" s="2">
        <f>('alpha plot'!$J$7*'alpha plot'!$J$8*'alpha plot'!$J$9*$B137^3)/$D137</f>
        <v>2.5118864315063911E-50</v>
      </c>
      <c r="I137" s="2">
        <f>('alpha plot'!$J$7*'alpha plot'!$J$8*$B137^2)/$D137</f>
        <v>3.9810717055299252E-37</v>
      </c>
      <c r="J137" s="2">
        <f>('alpha plot'!$J$7*$B137)/$D137</f>
        <v>1.2589254117925806E-12</v>
      </c>
      <c r="K137" s="2">
        <f t="shared" si="26"/>
        <v>0.99999999999874101</v>
      </c>
      <c r="L137" s="1">
        <f t="shared" si="27"/>
        <v>-89.200000000000557</v>
      </c>
      <c r="M137" s="1">
        <f t="shared" si="28"/>
        <v>-76.000000000000554</v>
      </c>
      <c r="N137" s="1">
        <f t="shared" si="29"/>
        <v>-62.800000000000551</v>
      </c>
      <c r="O137" s="1">
        <f t="shared" si="30"/>
        <v>-49.600000000000549</v>
      </c>
      <c r="P137" s="1">
        <f t="shared" si="31"/>
        <v>-36.400000000000553</v>
      </c>
      <c r="Q137" s="1">
        <f t="shared" si="32"/>
        <v>-11.900000000000547</v>
      </c>
      <c r="R137" s="1">
        <f t="shared" si="33"/>
        <v>-5.4677367353605794E-13</v>
      </c>
    </row>
    <row r="138" spans="2:18" x14ac:dyDescent="0.25">
      <c r="B138" s="2">
        <f t="shared" si="25"/>
        <v>5.0118723362727011E-14</v>
      </c>
      <c r="C138" s="3">
        <v>13.3</v>
      </c>
      <c r="D138" s="2">
        <f>(1+'alpha plot'!$J$7*$B138+'alpha plot'!$J$7*'alpha plot'!$J$8*$B138^2+'alpha plot'!$J$7*'alpha plot'!$J$8*'alpha plot'!$J$9*$B138^3+'alpha plot'!$J$7*'alpha plot'!$J$8*'alpha plot'!$J$9*'alpha plot'!$J$10*$B138^4+'alpha plot'!$J$7*'alpha plot'!$J$8*'alpha plot'!$J$9*'alpha plot'!$J$10*'alpha plot'!$J$11*$B138^5+'alpha plot'!$J$7*'alpha plot'!$J$8*'alpha plot'!$J$9*'alpha plot'!$J$10*'alpha plot'!$J$11*'alpha plot'!$J$12*$B138^6)</f>
        <v>1.0000000000010001</v>
      </c>
      <c r="E138" s="2">
        <f>('alpha plot'!$J$7*'alpha plot'!$J$8*'alpha plot'!$J$9*'alpha plot'!$J$10*'alpha plot'!$J$11*'alpha plot'!$J$12*$B138^6)/$D138</f>
        <v>1.5848931924594792E-90</v>
      </c>
      <c r="F138" s="2">
        <f>('alpha plot'!$J$7*'alpha plot'!$J$8*'alpha plot'!$J$9*'alpha plot'!$J$10*'alpha plot'!$J$11*$B138^5)/$D138</f>
        <v>3.1622776601651321E-77</v>
      </c>
      <c r="G138" s="2">
        <f>('alpha plot'!$J$7*'alpha plot'!$J$8*'alpha plot'!$J$9*'alpha plot'!$J$10*$B138^4)/$D138</f>
        <v>6.3095734447954812E-64</v>
      </c>
      <c r="H138" s="2">
        <f>('alpha plot'!$J$7*'alpha plot'!$J$8*'alpha plot'!$J$9*$B138^3)/$D138</f>
        <v>1.2589254117928851E-50</v>
      </c>
      <c r="I138" s="2">
        <f>('alpha plot'!$J$7*'alpha plot'!$J$8*$B138^2)/$D138</f>
        <v>2.5118864315070331E-37</v>
      </c>
      <c r="J138" s="2">
        <f>('alpha plot'!$J$7*$B138)/$D138</f>
        <v>9.9999999999899609E-13</v>
      </c>
      <c r="K138" s="2">
        <f t="shared" si="26"/>
        <v>0.99999999999899991</v>
      </c>
      <c r="L138" s="1">
        <f t="shared" si="27"/>
        <v>-89.800000000000452</v>
      </c>
      <c r="M138" s="1">
        <f t="shared" si="28"/>
        <v>-76.500000000000441</v>
      </c>
      <c r="N138" s="1">
        <f t="shared" si="29"/>
        <v>-63.200000000000443</v>
      </c>
      <c r="O138" s="1">
        <f t="shared" si="30"/>
        <v>-49.900000000000439</v>
      </c>
      <c r="P138" s="1">
        <f t="shared" si="31"/>
        <v>-36.600000000000442</v>
      </c>
      <c r="Q138" s="1">
        <f t="shared" si="32"/>
        <v>-12.000000000000435</v>
      </c>
      <c r="R138" s="1">
        <f t="shared" si="33"/>
        <v>-4.343330909358177E-13</v>
      </c>
    </row>
    <row r="139" spans="2:18" x14ac:dyDescent="0.25">
      <c r="B139" s="2">
        <f t="shared" si="25"/>
        <v>3.9810717055349592E-14</v>
      </c>
      <c r="C139" s="3">
        <v>13.4</v>
      </c>
      <c r="D139" s="2">
        <f>(1+'alpha plot'!$J$7*$B139+'alpha plot'!$J$7*'alpha plot'!$J$8*$B139^2+'alpha plot'!$J$7*'alpha plot'!$J$8*'alpha plot'!$J$9*$B139^3+'alpha plot'!$J$7*'alpha plot'!$J$8*'alpha plot'!$J$9*'alpha plot'!$J$10*$B139^4+'alpha plot'!$J$7*'alpha plot'!$J$8*'alpha plot'!$J$9*'alpha plot'!$J$10*'alpha plot'!$J$11*$B139^5+'alpha plot'!$J$7*'alpha plot'!$J$8*'alpha plot'!$J$9*'alpha plot'!$J$10*'alpha plot'!$J$11*'alpha plot'!$J$12*$B139^6)</f>
        <v>1.0000000000007943</v>
      </c>
      <c r="E139" s="2">
        <f>('alpha plot'!$J$7*'alpha plot'!$J$8*'alpha plot'!$J$9*'alpha plot'!$J$10*'alpha plot'!$J$11*'alpha plot'!$J$12*$B139^6)/$D139</f>
        <v>3.9810717055317104E-91</v>
      </c>
      <c r="F139" s="2">
        <f>('alpha plot'!$J$7*'alpha plot'!$J$8*'alpha plot'!$J$9*'alpha plot'!$J$10*'alpha plot'!$J$11*$B139^5)/$D139</f>
        <v>9.9999999999918379E-78</v>
      </c>
      <c r="G139" s="2">
        <f>('alpha plot'!$J$7*'alpha plot'!$J$8*'alpha plot'!$J$9*'alpha plot'!$J$10*$B139^4)/$D139</f>
        <v>2.5118864315075383E-64</v>
      </c>
      <c r="H139" s="2">
        <f>('alpha plot'!$J$7*'alpha plot'!$J$8*'alpha plot'!$J$9*$B139^3)/$D139</f>
        <v>6.3095734447968253E-51</v>
      </c>
      <c r="I139" s="2">
        <f>('alpha plot'!$J$7*'alpha plot'!$J$8*$B139^2)/$D139</f>
        <v>1.584893192459836E-37</v>
      </c>
      <c r="J139" s="2">
        <f>('alpha plot'!$J$7*$B139)/$D139</f>
        <v>7.9432823472364835E-13</v>
      </c>
      <c r="K139" s="2">
        <f t="shared" si="26"/>
        <v>0.99999999999920575</v>
      </c>
      <c r="L139" s="1">
        <f t="shared" si="27"/>
        <v>-90.400000000000361</v>
      </c>
      <c r="M139" s="1">
        <f t="shared" si="28"/>
        <v>-77.000000000000355</v>
      </c>
      <c r="N139" s="1">
        <f t="shared" si="29"/>
        <v>-63.60000000000035</v>
      </c>
      <c r="O139" s="1">
        <f t="shared" si="30"/>
        <v>-50.200000000000351</v>
      </c>
      <c r="P139" s="1">
        <f t="shared" si="31"/>
        <v>-36.800000000000352</v>
      </c>
      <c r="Q139" s="1">
        <f t="shared" si="32"/>
        <v>-12.100000000000346</v>
      </c>
      <c r="R139" s="1">
        <f t="shared" si="33"/>
        <v>-3.4493993478624776E-13</v>
      </c>
    </row>
    <row r="140" spans="2:18" x14ac:dyDescent="0.25">
      <c r="B140" s="2">
        <f t="shared" si="25"/>
        <v>3.1622776601683714E-14</v>
      </c>
      <c r="C140" s="3">
        <v>13.5</v>
      </c>
      <c r="D140" s="2">
        <f>(1+'alpha plot'!$J$7*$B140+'alpha plot'!$J$7*'alpha plot'!$J$8*$B140^2+'alpha plot'!$J$7*'alpha plot'!$J$8*'alpha plot'!$J$9*$B140^3+'alpha plot'!$J$7*'alpha plot'!$J$8*'alpha plot'!$J$9*'alpha plot'!$J$10*$B140^4+'alpha plot'!$J$7*'alpha plot'!$J$8*'alpha plot'!$J$9*'alpha plot'!$J$10*'alpha plot'!$J$11*$B140^5+'alpha plot'!$J$7*'alpha plot'!$J$8*'alpha plot'!$J$9*'alpha plot'!$J$10*'alpha plot'!$J$11*'alpha plot'!$J$12*$B140^6)</f>
        <v>1.0000000000006311</v>
      </c>
      <c r="E140" s="2">
        <f>('alpha plot'!$J$7*'alpha plot'!$J$8*'alpha plot'!$J$9*'alpha plot'!$J$10*'alpha plot'!$J$11*'alpha plot'!$J$12*$B140^6)/$D140</f>
        <v>9.9999999999934886E-92</v>
      </c>
      <c r="F140" s="2">
        <f>('alpha plot'!$J$7*'alpha plot'!$J$8*'alpha plot'!$J$9*'alpha plot'!$J$10*'alpha plot'!$J$11*$B140^5)/$D140</f>
        <v>3.1622776601663272E-78</v>
      </c>
      <c r="G140" s="2">
        <f>('alpha plot'!$J$7*'alpha plot'!$J$8*'alpha plot'!$J$9*'alpha plot'!$J$10*$B140^4)/$D140</f>
        <v>9.9999999999935377E-65</v>
      </c>
      <c r="H140" s="2">
        <f>('alpha plot'!$J$7*'alpha plot'!$J$8*'alpha plot'!$J$9*$B140^3)/$D140</f>
        <v>3.1622776601663432E-51</v>
      </c>
      <c r="I140" s="2">
        <f>('alpha plot'!$J$7*'alpha plot'!$J$8*$B140^2)/$D140</f>
        <v>9.9999999999935881E-38</v>
      </c>
      <c r="J140" s="2">
        <f>('alpha plot'!$J$7*$B140)/$D140</f>
        <v>6.3095734447979378E-13</v>
      </c>
      <c r="K140" s="2">
        <f t="shared" si="26"/>
        <v>0.99999999999936895</v>
      </c>
      <c r="L140" s="1">
        <f t="shared" si="27"/>
        <v>-91.000000000000284</v>
      </c>
      <c r="M140" s="1">
        <f t="shared" si="28"/>
        <v>-77.500000000000284</v>
      </c>
      <c r="N140" s="1">
        <f t="shared" si="29"/>
        <v>-64.000000000000284</v>
      </c>
      <c r="O140" s="1">
        <f t="shared" si="30"/>
        <v>-50.500000000000277</v>
      </c>
      <c r="P140" s="1">
        <f t="shared" si="31"/>
        <v>-37.000000000000277</v>
      </c>
      <c r="Q140" s="1">
        <f t="shared" si="32"/>
        <v>-12.200000000000275</v>
      </c>
      <c r="R140" s="1">
        <f t="shared" si="33"/>
        <v>-2.7406186599453068E-13</v>
      </c>
    </row>
    <row r="141" spans="2:18" x14ac:dyDescent="0.25">
      <c r="B141" s="2">
        <f t="shared" si="25"/>
        <v>2.511886431509576E-14</v>
      </c>
      <c r="C141" s="3">
        <v>13.6</v>
      </c>
      <c r="D141" s="2">
        <f>(1+'alpha plot'!$J$7*$B141+'alpha plot'!$J$7*'alpha plot'!$J$8*$B141^2+'alpha plot'!$J$7*'alpha plot'!$J$8*'alpha plot'!$J$9*$B141^3+'alpha plot'!$J$7*'alpha plot'!$J$8*'alpha plot'!$J$9*'alpha plot'!$J$10*$B141^4+'alpha plot'!$J$7*'alpha plot'!$J$8*'alpha plot'!$J$9*'alpha plot'!$J$10*'alpha plot'!$J$11*$B141^5+'alpha plot'!$J$7*'alpha plot'!$J$8*'alpha plot'!$J$9*'alpha plot'!$J$10*'alpha plot'!$J$11*'alpha plot'!$J$12*$B141^6)</f>
        <v>1.0000000000005012</v>
      </c>
      <c r="E141" s="2">
        <f>('alpha plot'!$J$7*'alpha plot'!$J$8*'alpha plot'!$J$9*'alpha plot'!$J$10*'alpha plot'!$J$11*'alpha plot'!$J$12*$B141^6)/$D141</f>
        <v>2.5118864315082834E-92</v>
      </c>
      <c r="F141" s="2">
        <f>('alpha plot'!$J$7*'alpha plot'!$J$8*'alpha plot'!$J$9*'alpha plot'!$J$10*'alpha plot'!$J$11*$B141^5)/$D141</f>
        <v>9.9999999999948548E-79</v>
      </c>
      <c r="G141" s="2">
        <f>('alpha plot'!$J$7*'alpha plot'!$J$8*'alpha plot'!$J$9*'alpha plot'!$J$10*$B141^4)/$D141</f>
        <v>3.9810717055329302E-65</v>
      </c>
      <c r="H141" s="2">
        <f>('alpha plot'!$J$7*'alpha plot'!$J$8*'alpha plot'!$J$9*$B141^3)/$D141</f>
        <v>1.5848931924603029E-51</v>
      </c>
      <c r="I141" s="2">
        <f>('alpha plot'!$J$7*'alpha plot'!$J$8*$B141^2)/$D141</f>
        <v>6.3095734447987159E-38</v>
      </c>
      <c r="J141" s="2">
        <f>('alpha plot'!$J$7*$B141)/$D141</f>
        <v>5.0118723362702054E-13</v>
      </c>
      <c r="K141" s="2">
        <f t="shared" si="26"/>
        <v>0.99999999999949885</v>
      </c>
      <c r="L141" s="1">
        <f t="shared" si="27"/>
        <v>-91.600000000000222</v>
      </c>
      <c r="M141" s="1">
        <f t="shared" si="28"/>
        <v>-78.000000000000227</v>
      </c>
      <c r="N141" s="1">
        <f t="shared" si="29"/>
        <v>-64.400000000000219</v>
      </c>
      <c r="O141" s="1">
        <f t="shared" si="30"/>
        <v>-50.800000000000225</v>
      </c>
      <c r="P141" s="1">
        <f t="shared" si="31"/>
        <v>-37.200000000000223</v>
      </c>
      <c r="Q141" s="1">
        <f t="shared" si="32"/>
        <v>-12.300000000000217</v>
      </c>
      <c r="R141" s="1">
        <f t="shared" si="33"/>
        <v>-2.1764870920113145E-13</v>
      </c>
    </row>
    <row r="142" spans="2:18" x14ac:dyDescent="0.25">
      <c r="B142" s="2">
        <f t="shared" si="25"/>
        <v>1.9952623149688784E-14</v>
      </c>
      <c r="C142" s="3">
        <v>13.7</v>
      </c>
      <c r="D142" s="2">
        <f>(1+'alpha plot'!$J$7*$B142+'alpha plot'!$J$7*'alpha plot'!$J$8*$B142^2+'alpha plot'!$J$7*'alpha plot'!$J$8*'alpha plot'!$J$9*$B142^3+'alpha plot'!$J$7*'alpha plot'!$J$8*'alpha plot'!$J$9*'alpha plot'!$J$10*$B142^4+'alpha plot'!$J$7*'alpha plot'!$J$8*'alpha plot'!$J$9*'alpha plot'!$J$10*'alpha plot'!$J$11*$B142^5+'alpha plot'!$J$7*'alpha plot'!$J$8*'alpha plot'!$J$9*'alpha plot'!$J$10*'alpha plot'!$J$11*'alpha plot'!$J$12*$B142^6)</f>
        <v>1.0000000000003981</v>
      </c>
      <c r="E142" s="2">
        <f>('alpha plot'!$J$7*'alpha plot'!$J$8*'alpha plot'!$J$9*'alpha plot'!$J$10*'alpha plot'!$J$11*'alpha plot'!$J$12*$B142^6)/$D142</f>
        <v>6.3095734447993647E-93</v>
      </c>
      <c r="F142" s="2">
        <f>('alpha plot'!$J$7*'alpha plot'!$J$8*'alpha plot'!$J$9*'alpha plot'!$J$10*'alpha plot'!$J$11*$B142^5)/$D142</f>
        <v>3.1622776601670938E-79</v>
      </c>
      <c r="G142" s="2">
        <f>('alpha plot'!$J$7*'alpha plot'!$J$8*'alpha plot'!$J$9*'alpha plot'!$J$10*$B142^4)/$D142</f>
        <v>1.5848931924604703E-65</v>
      </c>
      <c r="H142" s="2">
        <f>('alpha plot'!$J$7*'alpha plot'!$J$8*'alpha plot'!$J$9*$B142^3)/$D142</f>
        <v>7.9432823472395968E-52</v>
      </c>
      <c r="I142" s="2">
        <f>('alpha plot'!$J$7*'alpha plot'!$J$8*$B142^2)/$D142</f>
        <v>3.9810717055333619E-38</v>
      </c>
      <c r="J142" s="2">
        <f>('alpha plot'!$J$7*$B142)/$D142</f>
        <v>3.9810717055333869E-13</v>
      </c>
      <c r="K142" s="2">
        <f t="shared" si="26"/>
        <v>0.99999999999960187</v>
      </c>
      <c r="L142" s="1">
        <f t="shared" si="27"/>
        <v>-92.200000000000173</v>
      </c>
      <c r="M142" s="1">
        <f t="shared" si="28"/>
        <v>-78.500000000000171</v>
      </c>
      <c r="N142" s="1">
        <f t="shared" si="29"/>
        <v>-64.800000000000182</v>
      </c>
      <c r="O142" s="1">
        <f t="shared" si="30"/>
        <v>-51.100000000000179</v>
      </c>
      <c r="P142" s="1">
        <f t="shared" si="31"/>
        <v>-37.400000000000176</v>
      </c>
      <c r="Q142" s="1">
        <f t="shared" si="32"/>
        <v>-12.400000000000173</v>
      </c>
      <c r="R142" s="1">
        <f t="shared" si="33"/>
        <v>-1.7290391475303881E-13</v>
      </c>
    </row>
    <row r="143" spans="2:18" x14ac:dyDescent="0.25">
      <c r="B143" s="2">
        <f t="shared" si="25"/>
        <v>1.5848931924611084E-14</v>
      </c>
      <c r="C143" s="3">
        <v>13.8</v>
      </c>
      <c r="D143" s="2">
        <f>(1+'alpha plot'!$J$7*$B143+'alpha plot'!$J$7*'alpha plot'!$J$8*$B143^2+'alpha plot'!$J$7*'alpha plot'!$J$8*'alpha plot'!$J$9*$B143^3+'alpha plot'!$J$7*'alpha plot'!$J$8*'alpha plot'!$J$9*'alpha plot'!$J$10*$B143^4+'alpha plot'!$J$7*'alpha plot'!$J$8*'alpha plot'!$J$9*'alpha plot'!$J$10*'alpha plot'!$J$11*$B143^5+'alpha plot'!$J$7*'alpha plot'!$J$8*'alpha plot'!$J$9*'alpha plot'!$J$10*'alpha plot'!$J$11*'alpha plot'!$J$12*$B143^6)</f>
        <v>1.0000000000003162</v>
      </c>
      <c r="E143" s="2">
        <f>('alpha plot'!$J$7*'alpha plot'!$J$8*'alpha plot'!$J$9*'alpha plot'!$J$10*'alpha plot'!$J$11*'alpha plot'!$J$12*$B143^6)/$D143</f>
        <v>1.5848931924605734E-93</v>
      </c>
      <c r="F143" s="2">
        <f>('alpha plot'!$J$7*'alpha plot'!$J$8*'alpha plot'!$J$9*'alpha plot'!$J$10*'alpha plot'!$J$11*$B143^5)/$D143</f>
        <v>9.9999999999966247E-80</v>
      </c>
      <c r="G143" s="2">
        <f>('alpha plot'!$J$7*'alpha plot'!$J$8*'alpha plot'!$J$9*'alpha plot'!$J$10*$B143^4)/$D143</f>
        <v>6.3095734447998237E-66</v>
      </c>
      <c r="H143" s="2">
        <f>('alpha plot'!$J$7*'alpha plot'!$J$8*'alpha plot'!$J$9*$B143^3)/$D143</f>
        <v>3.9810717055336544E-52</v>
      </c>
      <c r="I143" s="2">
        <f>('alpha plot'!$J$7*'alpha plot'!$J$8*$B143^2)/$D143</f>
        <v>2.511886431508757E-38</v>
      </c>
      <c r="J143" s="2">
        <f>('alpha plot'!$J$7*$B143)/$D143</f>
        <v>3.162277660167371E-13</v>
      </c>
      <c r="K143" s="2">
        <f t="shared" si="26"/>
        <v>0.99999999999968381</v>
      </c>
      <c r="L143" s="1">
        <f t="shared" si="27"/>
        <v>-92.800000000000153</v>
      </c>
      <c r="M143" s="1">
        <f t="shared" si="28"/>
        <v>-79.000000000000142</v>
      </c>
      <c r="N143" s="1">
        <f t="shared" si="29"/>
        <v>-65.200000000000145</v>
      </c>
      <c r="O143" s="1">
        <f t="shared" si="30"/>
        <v>-51.400000000000141</v>
      </c>
      <c r="P143" s="1">
        <f t="shared" si="31"/>
        <v>-37.600000000000144</v>
      </c>
      <c r="Q143" s="1">
        <f t="shared" si="32"/>
        <v>-12.500000000000139</v>
      </c>
      <c r="R143" s="1">
        <f t="shared" si="33"/>
        <v>-1.373202312372098E-13</v>
      </c>
    </row>
    <row r="144" spans="2:18" x14ac:dyDescent="0.25">
      <c r="B144" s="2">
        <f t="shared" si="25"/>
        <v>1.2589254117941644E-14</v>
      </c>
      <c r="C144" s="3">
        <v>13.9</v>
      </c>
      <c r="D144" s="2">
        <f>(1+'alpha plot'!$J$7*$B144+'alpha plot'!$J$7*'alpha plot'!$J$8*$B144^2+'alpha plot'!$J$7*'alpha plot'!$J$8*'alpha plot'!$J$9*$B144^3+'alpha plot'!$J$7*'alpha plot'!$J$8*'alpha plot'!$J$9*'alpha plot'!$J$10*$B144^4+'alpha plot'!$J$7*'alpha plot'!$J$8*'alpha plot'!$J$9*'alpha plot'!$J$10*'alpha plot'!$J$11*$B144^5+'alpha plot'!$J$7*'alpha plot'!$J$8*'alpha plot'!$J$9*'alpha plot'!$J$10*'alpha plot'!$J$11*'alpha plot'!$J$12*$B144^6)</f>
        <v>1.0000000000002511</v>
      </c>
      <c r="E144" s="2">
        <f>('alpha plot'!$J$7*'alpha plot'!$J$8*'alpha plot'!$J$9*'alpha plot'!$J$10*'alpha plot'!$J$11*'alpha plot'!$J$12*$B144^6)/$D144</f>
        <v>3.9810717055338985E-94</v>
      </c>
      <c r="F144" s="2">
        <f>('alpha plot'!$J$7*'alpha plot'!$J$8*'alpha plot'!$J$9*'alpha plot'!$J$10*'alpha plot'!$J$11*$B144^5)/$D144</f>
        <v>3.1622776601675335E-80</v>
      </c>
      <c r="G144" s="2">
        <f>('alpha plot'!$J$7*'alpha plot'!$J$8*'alpha plot'!$J$9*'alpha plot'!$J$10*$B144^4)/$D144</f>
        <v>2.5118864315089132E-66</v>
      </c>
      <c r="H144" s="2">
        <f>('alpha plot'!$J$7*'alpha plot'!$J$8*'alpha plot'!$J$9*$B144^3)/$D144</f>
        <v>1.9952623149683545E-52</v>
      </c>
      <c r="I144" s="2">
        <f>('alpha plot'!$J$7*'alpha plot'!$J$8*$B144^2)/$D144</f>
        <v>1.5848931924607002E-38</v>
      </c>
      <c r="J144" s="2">
        <f>('alpha plot'!$J$7*$B144)/$D144</f>
        <v>2.5118864315089449E-13</v>
      </c>
      <c r="K144" s="2">
        <f t="shared" si="26"/>
        <v>0.99999999999974887</v>
      </c>
      <c r="L144" s="1">
        <f t="shared" si="27"/>
        <v>-93.400000000000119</v>
      </c>
      <c r="M144" s="1">
        <f t="shared" si="28"/>
        <v>-79.500000000000114</v>
      </c>
      <c r="N144" s="1">
        <f t="shared" si="29"/>
        <v>-65.600000000000122</v>
      </c>
      <c r="O144" s="1">
        <f t="shared" si="30"/>
        <v>-51.700000000000117</v>
      </c>
      <c r="P144" s="1">
        <f t="shared" si="31"/>
        <v>-37.800000000000111</v>
      </c>
      <c r="Q144" s="1">
        <f t="shared" si="32"/>
        <v>-12.60000000000011</v>
      </c>
      <c r="R144" s="1">
        <f t="shared" si="33"/>
        <v>-1.0906543646719046E-13</v>
      </c>
    </row>
    <row r="145" spans="2:18" x14ac:dyDescent="0.25">
      <c r="B145" s="2">
        <f t="shared" si="25"/>
        <v>1E-14</v>
      </c>
      <c r="C145" s="3">
        <v>14</v>
      </c>
      <c r="D145" s="2">
        <f>(1+'alpha plot'!$J$7*$B145+'alpha plot'!$J$7*'alpha plot'!$J$8*$B145^2+'alpha plot'!$J$7*'alpha plot'!$J$8*'alpha plot'!$J$9*$B145^3+'alpha plot'!$J$7*'alpha plot'!$J$8*'alpha plot'!$J$9*'alpha plot'!$J$10*$B145^4+'alpha plot'!$J$7*'alpha plot'!$J$8*'alpha plot'!$J$9*'alpha plot'!$J$10*'alpha plot'!$J$11*$B145^5+'alpha plot'!$J$7*'alpha plot'!$J$8*'alpha plot'!$J$9*'alpha plot'!$J$10*'alpha plot'!$J$11*'alpha plot'!$J$12*$B145^6)</f>
        <v>1.0000000000001996</v>
      </c>
      <c r="E145" s="2">
        <f>('alpha plot'!$J$7*'alpha plot'!$J$8*'alpha plot'!$J$9*'alpha plot'!$J$10*'alpha plot'!$J$11*'alpha plot'!$J$12*$B145^6)/$D145</f>
        <v>9.9999999999979504E-95</v>
      </c>
      <c r="F145" s="2">
        <f>('alpha plot'!$J$7*'alpha plot'!$J$8*'alpha plot'!$J$9*'alpha plot'!$J$10*'alpha plot'!$J$11*$B145^5)/$D145</f>
        <v>9.9999999999979509E-81</v>
      </c>
      <c r="G145" s="2">
        <f>('alpha plot'!$J$7*'alpha plot'!$J$8*'alpha plot'!$J$9*'alpha plot'!$J$10*$B145^4)/$D145</f>
        <v>9.9999999999979506E-67</v>
      </c>
      <c r="H145" s="2">
        <f>('alpha plot'!$J$7*'alpha plot'!$J$8*'alpha plot'!$J$9*$B145^3)/$D145</f>
        <v>9.9999999999979526E-53</v>
      </c>
      <c r="I145" s="2">
        <f>('alpha plot'!$J$7*'alpha plot'!$J$8*$B145^2)/$D145</f>
        <v>9.9999999999979507E-39</v>
      </c>
      <c r="J145" s="2">
        <f>('alpha plot'!$J$7*$B145)/$D145</f>
        <v>1.9952623149684821E-13</v>
      </c>
      <c r="K145" s="2">
        <f t="shared" si="26"/>
        <v>0.99999999999980038</v>
      </c>
      <c r="L145" s="1">
        <f t="shared" si="27"/>
        <v>-94.000000000000085</v>
      </c>
      <c r="M145" s="1">
        <f t="shared" si="28"/>
        <v>-80.000000000000085</v>
      </c>
      <c r="N145" s="1">
        <f t="shared" si="29"/>
        <v>-66.000000000000085</v>
      </c>
      <c r="O145" s="1">
        <f t="shared" si="30"/>
        <v>-52.000000000000092</v>
      </c>
      <c r="P145" s="1">
        <f t="shared" si="31"/>
        <v>-38.000000000000092</v>
      </c>
      <c r="Q145" s="1">
        <f t="shared" si="32"/>
        <v>-12.700000000000086</v>
      </c>
      <c r="R145" s="1">
        <f t="shared" si="33"/>
        <v>-8.6693039243149167E-14</v>
      </c>
    </row>
    <row r="146" spans="2:18" x14ac:dyDescent="0.25">
      <c r="B146" s="2"/>
      <c r="C146" s="3"/>
      <c r="D146" s="3"/>
      <c r="E146" s="3"/>
      <c r="F146" s="3"/>
      <c r="G146" s="3"/>
      <c r="H146" s="3"/>
      <c r="I146" s="3"/>
      <c r="J146" s="4"/>
      <c r="K146" s="4"/>
      <c r="L146" s="4"/>
      <c r="M146" s="4"/>
      <c r="N146" s="4"/>
      <c r="P146" s="4"/>
    </row>
    <row r="147" spans="2:18" x14ac:dyDescent="0.25">
      <c r="B147" s="2"/>
      <c r="C147" s="3"/>
      <c r="D147" s="3"/>
      <c r="E147" s="3"/>
      <c r="F147" s="3"/>
      <c r="G147" s="3"/>
      <c r="H147" s="3"/>
      <c r="I147" s="3"/>
      <c r="J147" s="4"/>
      <c r="K147" s="4"/>
      <c r="L147" s="4"/>
      <c r="M147" s="4"/>
      <c r="N147" s="4"/>
      <c r="P147" s="4"/>
    </row>
    <row r="148" spans="2:18" x14ac:dyDescent="0.25">
      <c r="B148" s="2"/>
      <c r="C148" s="3"/>
      <c r="D148" s="3"/>
      <c r="E148" s="3"/>
      <c r="F148" s="3"/>
      <c r="G148" s="3"/>
      <c r="H148" s="3"/>
      <c r="I148" s="3"/>
      <c r="J148" s="4"/>
      <c r="K148" s="4"/>
      <c r="L148" s="4"/>
      <c r="M148" s="4"/>
      <c r="N148" s="4"/>
      <c r="P148" s="4"/>
    </row>
  </sheetData>
  <phoneticPr fontId="0" type="noConversion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alpha plot</vt:lpstr>
      <vt:lpstr>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Alpha plot for a diprotic acid</dc:title>
  <dc:subject>analytical chemistry</dc:subject>
  <dc:creator>Brian Tissue</dc:creator>
  <cp:lastModifiedBy>Brian Tissue</cp:lastModifiedBy>
  <cp:lastPrinted>2008-10-20T19:43:55Z</cp:lastPrinted>
  <dcterms:created xsi:type="dcterms:W3CDTF">2000-02-19T00:32:51Z</dcterms:created>
  <dcterms:modified xsi:type="dcterms:W3CDTF">2015-06-25T16:27:34Z</dcterms:modified>
</cp:coreProperties>
</file>